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xb\Desktop\"/>
    </mc:Choice>
  </mc:AlternateContent>
  <xr:revisionPtr revIDLastSave="0" documentId="8_{131B9639-5784-42BA-913C-AD0D27E38D1C}" xr6:coauthVersionLast="47" xr6:coauthVersionMax="47" xr10:uidLastSave="{00000000-0000-0000-0000-000000000000}"/>
  <bookViews>
    <workbookView xWindow="-108" yWindow="-108" windowWidth="23256" windowHeight="12576" activeTab="1"/>
  </bookViews>
  <sheets>
    <sheet name="导出数据" sheetId="4" r:id="rId1"/>
    <sheet name="热工表" sheetId="10" r:id="rId2"/>
  </sheets>
  <definedNames>
    <definedName name="A0">导出数据!$G$9</definedName>
    <definedName name="F0">导出数据!$G$10</definedName>
    <definedName name="FloorNum">导出数据!$G$7</definedName>
    <definedName name="IsStairHeating">导出数据!$G$6</definedName>
    <definedName name="Lat_">导出数据!$G$5</definedName>
    <definedName name="Loc_">导出数据!$G$4</definedName>
    <definedName name="ProjName">导出数据!$G$3</definedName>
    <definedName name="Qc">导出数据!$G$18</definedName>
    <definedName name="Qh">导出数据!$G$17</definedName>
    <definedName name="rou">导出数据!$G$16</definedName>
    <definedName name="S">导出数据!$G$12</definedName>
    <definedName name="T_Heat">导出数据!$G$14</definedName>
    <definedName name="Ti">导出数据!$G$15</definedName>
    <definedName name="V0">导出数据!$G$11</definedName>
    <definedName name="WinRatioEast">导出数据!$G$21</definedName>
    <definedName name="WinRatioNorth">导出数据!$G$24</definedName>
    <definedName name="WinRatioSouth">导出数据!$G$22</definedName>
    <definedName name="WinRatioWest">导出数据!$G$23</definedName>
    <definedName name="Z">导出数据!$G$13</definedName>
    <definedName name="地下层数">导出数据!$G$8</definedName>
    <definedName name="地下墙R">导出数据!$G$20</definedName>
    <definedName name="周边地面R">导出数据!$G$19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10" l="1"/>
  <c r="H17" i="10" s="1"/>
  <c r="D83" i="10"/>
  <c r="H14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D95" i="10"/>
  <c r="D85" i="10"/>
  <c r="H85" i="10"/>
  <c r="H83" i="10"/>
  <c r="H46" i="10" l="1"/>
  <c r="H34" i="10"/>
  <c r="H54" i="10"/>
  <c r="H60" i="10"/>
  <c r="H22" i="10"/>
  <c r="H51" i="10"/>
  <c r="H36" i="10"/>
  <c r="H7" i="10"/>
  <c r="H24" i="10"/>
  <c r="H93" i="10"/>
  <c r="H59" i="10"/>
  <c r="H21" i="10"/>
  <c r="H63" i="10"/>
  <c r="H44" i="10"/>
  <c r="H32" i="10"/>
  <c r="H53" i="10"/>
  <c r="H58" i="10"/>
  <c r="H15" i="10"/>
  <c r="H47" i="10"/>
  <c r="H35" i="10"/>
  <c r="H6" i="10"/>
  <c r="H23" i="10"/>
  <c r="H45" i="10"/>
  <c r="H33" i="10"/>
  <c r="H62" i="10"/>
  <c r="H43" i="10"/>
  <c r="H31" i="10"/>
  <c r="H4" i="10"/>
  <c r="D89" i="10" s="1"/>
  <c r="H5" i="10"/>
  <c r="H57" i="10"/>
  <c r="H61" i="10"/>
  <c r="H42" i="10"/>
  <c r="H30" i="10"/>
  <c r="H12" i="10"/>
  <c r="H56" i="10"/>
  <c r="H13" i="10"/>
  <c r="H48" i="10"/>
  <c r="H41" i="10"/>
  <c r="H29" i="10"/>
  <c r="H11" i="10"/>
  <c r="H55" i="10"/>
  <c r="H52" i="10"/>
  <c r="H40" i="10"/>
  <c r="H10" i="10"/>
  <c r="H28" i="10"/>
  <c r="H18" i="10"/>
  <c r="H19" i="10"/>
  <c r="H39" i="10"/>
  <c r="H9" i="10"/>
  <c r="H27" i="10"/>
  <c r="H16" i="10"/>
  <c r="H50" i="10"/>
  <c r="H38" i="10"/>
  <c r="H8" i="10"/>
  <c r="H26" i="10"/>
  <c r="H20" i="10"/>
  <c r="H49" i="10"/>
  <c r="H37" i="10"/>
  <c r="H25" i="10"/>
  <c r="D91" i="10" l="1"/>
  <c r="H89" i="10"/>
  <c r="H91" i="10"/>
  <c r="D93" i="10"/>
  <c r="H95" i="10" l="1"/>
</calcChain>
</file>

<file path=xl/sharedStrings.xml><?xml version="1.0" encoding="utf-8"?>
<sst xmlns="http://schemas.openxmlformats.org/spreadsheetml/2006/main" count="185" uniqueCount="117">
  <si>
    <t>导出数据列表</t>
    <phoneticPr fontId="2" type="noConversion"/>
  </si>
  <si>
    <t>导出项目</t>
    <phoneticPr fontId="2" type="noConversion"/>
  </si>
  <si>
    <t>项目名称</t>
    <phoneticPr fontId="2" type="noConversion"/>
  </si>
  <si>
    <t>项目数据</t>
    <phoneticPr fontId="2" type="noConversion"/>
  </si>
  <si>
    <t>项目说明</t>
    <phoneticPr fontId="2" type="noConversion"/>
  </si>
  <si>
    <t>工程名称   Project Name</t>
    <phoneticPr fontId="2" type="noConversion"/>
  </si>
  <si>
    <r>
      <t>P</t>
    </r>
    <r>
      <rPr>
        <sz val="12"/>
        <rFont val="宋体"/>
        <charset val="134"/>
      </rPr>
      <t>rojName</t>
    </r>
    <phoneticPr fontId="2" type="noConversion"/>
  </si>
  <si>
    <t>新建项目</t>
    <phoneticPr fontId="2" type="noConversion"/>
  </si>
  <si>
    <t>地点       Locus</t>
    <phoneticPr fontId="2" type="noConversion"/>
  </si>
  <si>
    <r>
      <t>L</t>
    </r>
    <r>
      <rPr>
        <sz val="12"/>
        <rFont val="宋体"/>
        <charset val="134"/>
      </rPr>
      <t>oc_</t>
    </r>
    <phoneticPr fontId="2" type="noConversion"/>
  </si>
  <si>
    <t>纬度       Lat.</t>
    <phoneticPr fontId="2" type="noConversion"/>
  </si>
  <si>
    <r>
      <t>L</t>
    </r>
    <r>
      <rPr>
        <sz val="12"/>
        <rFont val="宋体"/>
        <charset val="134"/>
      </rPr>
      <t>at_</t>
    </r>
    <phoneticPr fontId="2" type="noConversion"/>
  </si>
  <si>
    <t>楼梯间是否采暖 IsStairHeating</t>
    <phoneticPr fontId="2" type="noConversion"/>
  </si>
  <si>
    <t>IsStairHeating</t>
    <phoneticPr fontId="2" type="noConversion"/>
  </si>
  <si>
    <t>层数       Floor Number</t>
    <phoneticPr fontId="2" type="noConversion"/>
  </si>
  <si>
    <r>
      <t>Floor</t>
    </r>
    <r>
      <rPr>
        <sz val="12"/>
        <rFont val="宋体"/>
        <charset val="134"/>
      </rPr>
      <t>N</t>
    </r>
    <r>
      <rPr>
        <sz val="12"/>
        <rFont val="宋体"/>
        <charset val="134"/>
      </rPr>
      <t>um</t>
    </r>
    <phoneticPr fontId="2" type="noConversion"/>
  </si>
  <si>
    <r>
      <t xml:space="preserve">建筑面积   </t>
    </r>
    <r>
      <rPr>
        <sz val="12"/>
        <rFont val="宋体"/>
        <charset val="134"/>
      </rPr>
      <t>Bldg. Area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 xml:space="preserve">   A</t>
    </r>
    <r>
      <rPr>
        <vertAlign val="subscript"/>
        <sz val="12"/>
        <rFont val="宋体"/>
        <charset val="134"/>
      </rPr>
      <t>0</t>
    </r>
    <phoneticPr fontId="2" type="noConversion"/>
  </si>
  <si>
    <r>
      <t>A</t>
    </r>
    <r>
      <rPr>
        <sz val="12"/>
        <rFont val="宋体"/>
        <charset val="134"/>
      </rPr>
      <t>0</t>
    </r>
    <phoneticPr fontId="2" type="noConversion"/>
  </si>
  <si>
    <r>
      <t xml:space="preserve">建筑物外表面积  </t>
    </r>
    <r>
      <rPr>
        <sz val="12"/>
        <rFont val="宋体"/>
        <charset val="134"/>
      </rPr>
      <t>Bldg. Surface Area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F</t>
    </r>
    <r>
      <rPr>
        <vertAlign val="subscript"/>
        <sz val="12"/>
        <rFont val="宋体"/>
        <charset val="134"/>
      </rPr>
      <t>0</t>
    </r>
    <phoneticPr fontId="2" type="noConversion"/>
  </si>
  <si>
    <r>
      <t>F</t>
    </r>
    <r>
      <rPr>
        <sz val="12"/>
        <rFont val="宋体"/>
        <charset val="134"/>
      </rPr>
      <t>0</t>
    </r>
    <phoneticPr fontId="2" type="noConversion"/>
  </si>
  <si>
    <r>
      <t xml:space="preserve">建筑物体积  </t>
    </r>
    <r>
      <rPr>
        <sz val="12"/>
        <rFont val="宋体"/>
        <charset val="134"/>
      </rPr>
      <t>Bldg. Vol.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</t>
    </r>
    <r>
      <rPr>
        <sz val="12"/>
        <rFont val="宋体"/>
        <charset val="134"/>
      </rPr>
      <t xml:space="preserve">    V</t>
    </r>
    <r>
      <rPr>
        <vertAlign val="subscript"/>
        <sz val="12"/>
        <rFont val="宋体"/>
        <charset val="134"/>
      </rPr>
      <t>0</t>
    </r>
    <phoneticPr fontId="2" type="noConversion"/>
  </si>
  <si>
    <r>
      <t>V</t>
    </r>
    <r>
      <rPr>
        <sz val="12"/>
        <rFont val="宋体"/>
        <charset val="134"/>
      </rPr>
      <t>0</t>
    </r>
    <phoneticPr fontId="2" type="noConversion"/>
  </si>
  <si>
    <r>
      <t xml:space="preserve">体形系数    </t>
    </r>
    <r>
      <rPr>
        <sz val="12"/>
        <rFont val="宋体"/>
        <charset val="134"/>
      </rPr>
      <t xml:space="preserve">                        S=</t>
    </r>
    <r>
      <rPr>
        <sz val="12"/>
        <rFont val="宋体"/>
        <charset val="134"/>
      </rPr>
      <t>F</t>
    </r>
    <r>
      <rPr>
        <vertAlign val="subscript"/>
        <sz val="12"/>
        <rFont val="宋体"/>
        <charset val="134"/>
      </rPr>
      <t>0</t>
    </r>
    <r>
      <rPr>
        <sz val="12"/>
        <rFont val="宋体"/>
        <charset val="134"/>
      </rPr>
      <t>/V</t>
    </r>
    <r>
      <rPr>
        <vertAlign val="subscript"/>
        <sz val="12"/>
        <rFont val="宋体"/>
        <charset val="134"/>
      </rPr>
      <t>0</t>
    </r>
    <phoneticPr fontId="2" type="noConversion"/>
  </si>
  <si>
    <t>S</t>
    <phoneticPr fontId="2" type="noConversion"/>
  </si>
  <si>
    <t>采暖期天数    Z</t>
    <phoneticPr fontId="2" type="noConversion"/>
  </si>
  <si>
    <t>Z</t>
    <phoneticPr fontId="2" type="noConversion"/>
  </si>
  <si>
    <t>采暖期日平均温度    Temperature</t>
    <phoneticPr fontId="2" type="noConversion"/>
  </si>
  <si>
    <t>T_Heat</t>
    <phoneticPr fontId="2" type="noConversion"/>
  </si>
  <si>
    <t>耗热量指标 Qh</t>
    <phoneticPr fontId="2" type="noConversion"/>
  </si>
  <si>
    <t>Qh</t>
    <phoneticPr fontId="2" type="noConversion"/>
  </si>
  <si>
    <t>W/㎡</t>
    <phoneticPr fontId="2" type="noConversion"/>
  </si>
  <si>
    <t>耗煤量指标 Qc</t>
    <phoneticPr fontId="2" type="noConversion"/>
  </si>
  <si>
    <t>Qc</t>
    <phoneticPr fontId="2" type="noConversion"/>
  </si>
  <si>
    <t>kg/㎡</t>
    <phoneticPr fontId="2" type="noConversion"/>
  </si>
  <si>
    <t>窗墙面积比</t>
    <phoneticPr fontId="2" type="noConversion"/>
  </si>
  <si>
    <t>东</t>
    <phoneticPr fontId="2" type="noConversion"/>
  </si>
  <si>
    <t>南</t>
    <phoneticPr fontId="2" type="noConversion"/>
  </si>
  <si>
    <t>WinRatioSouth</t>
    <phoneticPr fontId="2" type="noConversion"/>
  </si>
  <si>
    <t>西</t>
    <phoneticPr fontId="2" type="noConversion"/>
  </si>
  <si>
    <t>WinRatioWest</t>
    <phoneticPr fontId="2" type="noConversion"/>
  </si>
  <si>
    <t>北</t>
    <phoneticPr fontId="2" type="noConversion"/>
  </si>
  <si>
    <t>WinRatioNorth</t>
    <phoneticPr fontId="2" type="noConversion"/>
  </si>
  <si>
    <t>室内计算温度</t>
    <phoneticPr fontId="2" type="noConversion"/>
  </si>
  <si>
    <t>Ti</t>
    <phoneticPr fontId="2" type="noConversion"/>
  </si>
  <si>
    <t>空气密度</t>
    <phoneticPr fontId="2" type="noConversion"/>
  </si>
  <si>
    <r>
      <t>kg/m</t>
    </r>
    <r>
      <rPr>
        <vertAlign val="superscript"/>
        <sz val="12"/>
        <rFont val="宋体"/>
        <charset val="134"/>
      </rPr>
      <t>3</t>
    </r>
    <phoneticPr fontId="2" type="noConversion"/>
  </si>
  <si>
    <t>rou</t>
    <phoneticPr fontId="2" type="noConversion"/>
  </si>
  <si>
    <t>地下层数</t>
    <phoneticPr fontId="2" type="noConversion"/>
  </si>
  <si>
    <t>周边地面R</t>
  </si>
  <si>
    <t>地下墙R</t>
    <phoneticPr fontId="2" type="noConversion"/>
  </si>
  <si>
    <t>项目</t>
    <phoneticPr fontId="2" type="noConversion"/>
  </si>
  <si>
    <t>ε</t>
    <phoneticPr fontId="2" type="noConversion"/>
  </si>
  <si>
    <t>屋顶</t>
    <phoneticPr fontId="2" type="noConversion"/>
  </si>
  <si>
    <t>外墙</t>
    <phoneticPr fontId="2" type="noConversion"/>
  </si>
  <si>
    <t>外窗</t>
    <phoneticPr fontId="2" type="noConversion"/>
  </si>
  <si>
    <t>西</t>
    <phoneticPr fontId="2" type="noConversion"/>
  </si>
  <si>
    <t>北</t>
    <phoneticPr fontId="2" type="noConversion"/>
  </si>
  <si>
    <t>Ity   W/m2</t>
    <phoneticPr fontId="2" type="noConversion"/>
  </si>
  <si>
    <t>东</t>
    <phoneticPr fontId="2" type="noConversion"/>
  </si>
  <si>
    <t>南</t>
    <phoneticPr fontId="2" type="noConversion"/>
  </si>
  <si>
    <t>接触室外空气地板</t>
    <phoneticPr fontId="2" type="noConversion"/>
  </si>
  <si>
    <t>周边地面</t>
    <phoneticPr fontId="2" type="noConversion"/>
  </si>
  <si>
    <t>非周边地面</t>
    <phoneticPr fontId="2" type="noConversion"/>
  </si>
  <si>
    <t>WinRatioEast</t>
    <phoneticPr fontId="2" type="noConversion"/>
  </si>
  <si>
    <t>楼梯间</t>
    <phoneticPr fontId="2" type="noConversion"/>
  </si>
  <si>
    <t>传热耗热量q=εKF(tn-te) （W）</t>
    <phoneticPr fontId="2" type="noConversion"/>
  </si>
  <si>
    <t>普通外墙</t>
    <phoneticPr fontId="2" type="noConversion"/>
  </si>
  <si>
    <t>平窗</t>
    <phoneticPr fontId="2" type="noConversion"/>
  </si>
  <si>
    <t>封闭阳台</t>
    <phoneticPr fontId="2" type="noConversion"/>
  </si>
  <si>
    <t>凸阳台</t>
    <phoneticPr fontId="2" type="noConversion"/>
  </si>
  <si>
    <t>隔墙</t>
    <phoneticPr fontId="2" type="noConversion"/>
  </si>
  <si>
    <t>隔墙门</t>
    <phoneticPr fontId="2" type="noConversion"/>
  </si>
  <si>
    <t>隔墙窗</t>
    <phoneticPr fontId="2" type="noConversion"/>
  </si>
  <si>
    <t>凹阳台</t>
    <phoneticPr fontId="2" type="noConversion"/>
  </si>
  <si>
    <t>地下室外墙</t>
    <phoneticPr fontId="2" type="noConversion"/>
  </si>
  <si>
    <t>面积F(m2）</t>
    <phoneticPr fontId="2" type="noConversion"/>
  </si>
  <si>
    <t>朝向</t>
    <phoneticPr fontId="2" type="noConversion"/>
  </si>
  <si>
    <t>凸窗</t>
    <phoneticPr fontId="2" type="noConversion"/>
  </si>
  <si>
    <t>外窗</t>
    <phoneticPr fontId="2" type="noConversion"/>
  </si>
  <si>
    <t xml:space="preserve"> 节能住宅热工计算表       </t>
    <phoneticPr fontId="2" type="noConversion"/>
  </si>
  <si>
    <t>不采暖地下室上部地板</t>
    <phoneticPr fontId="2" type="noConversion"/>
  </si>
  <si>
    <t>单位面积耗热量指标(w/m2)</t>
    <phoneticPr fontId="2" type="noConversion"/>
  </si>
  <si>
    <t>Cmci太阳辐射     修正系数</t>
    <phoneticPr fontId="2" type="noConversion"/>
  </si>
  <si>
    <t>太阳得热小计       （ W）</t>
    <phoneticPr fontId="2" type="noConversion"/>
  </si>
  <si>
    <t>地面</t>
    <phoneticPr fontId="2" type="noConversion"/>
  </si>
  <si>
    <t>计  算  结  果</t>
    <phoneticPr fontId="2" type="noConversion"/>
  </si>
  <si>
    <t>围护  结构</t>
    <phoneticPr fontId="2" type="noConversion"/>
  </si>
  <si>
    <t>建筑面积      A0  ( m2)</t>
    <phoneticPr fontId="2" type="noConversion"/>
  </si>
  <si>
    <t>建筑外表面积          F0     (m2)</t>
    <phoneticPr fontId="2" type="noConversion"/>
  </si>
  <si>
    <t>体形系数            S=F0/V0</t>
    <phoneticPr fontId="2" type="noConversion"/>
  </si>
  <si>
    <t>建筑体积      V0   ( m3)</t>
    <phoneticPr fontId="2" type="noConversion"/>
  </si>
  <si>
    <t>室外平均温度（℃）</t>
    <phoneticPr fontId="2" type="noConversion"/>
  </si>
  <si>
    <t>内部得热 qIH   (W/m2)</t>
    <phoneticPr fontId="2" type="noConversion"/>
  </si>
  <si>
    <t>空气换气耗热量(W/m2)</t>
    <phoneticPr fontId="2" type="noConversion"/>
  </si>
  <si>
    <t>东</t>
    <phoneticPr fontId="2" type="noConversion"/>
  </si>
  <si>
    <t>西</t>
    <phoneticPr fontId="2" type="noConversion"/>
  </si>
  <si>
    <t>南</t>
    <phoneticPr fontId="2" type="noConversion"/>
  </si>
  <si>
    <t>凸阳台</t>
    <phoneticPr fontId="2" type="noConversion"/>
  </si>
  <si>
    <t>凹阳台</t>
    <phoneticPr fontId="2" type="noConversion"/>
  </si>
  <si>
    <t>单位面积墙耗热量  qHq      (W/m2)</t>
    <phoneticPr fontId="2" type="noConversion"/>
  </si>
  <si>
    <t>单位面积地面传热量qHd (W/m2)</t>
    <phoneticPr fontId="2" type="noConversion"/>
  </si>
  <si>
    <t>单位面积屋顶耗热量qHw (W/m2)</t>
    <phoneticPr fontId="2" type="noConversion"/>
  </si>
  <si>
    <t>凸窗    (含侧窗)</t>
    <phoneticPr fontId="2" type="noConversion"/>
  </si>
  <si>
    <t>凸窗板</t>
    <phoneticPr fontId="2" type="noConversion"/>
  </si>
  <si>
    <t>顶板</t>
    <phoneticPr fontId="2" type="noConversion"/>
  </si>
  <si>
    <t>底板</t>
    <phoneticPr fontId="2" type="noConversion"/>
  </si>
  <si>
    <t>单位面积非采暖封闭阳台耗热量qHy(W/m2)</t>
    <phoneticPr fontId="2" type="noConversion"/>
  </si>
  <si>
    <t>单位面积门窗耗热量qHmc(W/m2)</t>
    <phoneticPr fontId="2" type="noConversion"/>
  </si>
  <si>
    <t>单位面积板传热量    qHd   (W/m2)</t>
    <phoneticPr fontId="2" type="noConversion"/>
  </si>
  <si>
    <t>板</t>
    <phoneticPr fontId="2" type="noConversion"/>
  </si>
  <si>
    <r>
      <t>K</t>
    </r>
    <r>
      <rPr>
        <b/>
        <sz val="11"/>
        <rFont val="宋体"/>
        <charset val="134"/>
      </rPr>
      <t>（</t>
    </r>
    <r>
      <rPr>
        <b/>
        <sz val="11"/>
        <rFont val="Times New Roman"/>
        <family val="1"/>
      </rPr>
      <t>W/m2)</t>
    </r>
    <phoneticPr fontId="2" type="noConversion"/>
  </si>
  <si>
    <r>
      <t>面积</t>
    </r>
    <r>
      <rPr>
        <b/>
        <sz val="11"/>
        <rFont val="Times New Roman"/>
        <family val="1"/>
      </rPr>
      <t xml:space="preserve"> F  (m2)</t>
    </r>
    <phoneticPr fontId="2" type="noConversion"/>
  </si>
  <si>
    <t>阳台门下部门芯板（含外门）</t>
    <phoneticPr fontId="2" type="noConversion"/>
  </si>
  <si>
    <t>楼梯间外窗</t>
    <phoneticPr fontId="2" type="noConversion"/>
  </si>
  <si>
    <t>西</t>
  </si>
  <si>
    <t>河南-郑州</t>
    <phoneticPr fontId="2" type="noConversion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</si>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</sst>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0.00_ "/>
    <numFmt numFmtId="182" formatCode="0.00_);[Red]\(0.00\)"/>
    <numFmt numFmtId="183" formatCode="0.00_ ;[Red]\-0.00\ "/>
    <numFmt numFmtId="184" formatCode="0.000_ "/>
    <numFmt numFmtId="191" formatCode="0_ ;[Red]\-0\ "/>
  </numFmts>
  <fonts count="14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黑体"/>
      <family val="3"/>
      <charset val="134"/>
    </font>
    <font>
      <b/>
      <sz val="12"/>
      <name val="宋体"/>
      <charset val="134"/>
    </font>
    <font>
      <vertAlign val="subscript"/>
      <sz val="12"/>
      <name val="宋体"/>
      <charset val="134"/>
    </font>
    <font>
      <vertAlign val="superscript"/>
      <sz val="12"/>
      <name val="宋体"/>
      <charset val="134"/>
    </font>
    <font>
      <sz val="10.5"/>
      <name val="宋体"/>
      <charset val="134"/>
    </font>
    <font>
      <b/>
      <sz val="12"/>
      <color indexed="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180" fontId="1" fillId="0" borderId="3" xfId="1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191" fontId="1" fillId="0" borderId="3" xfId="1" applyNumberFormat="1" applyFont="1" applyBorder="1" applyAlignment="1">
      <alignment horizontal="center" vertical="center" wrapText="1"/>
    </xf>
    <xf numFmtId="183" fontId="1" fillId="0" borderId="3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91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80" fontId="0" fillId="0" borderId="3" xfId="0" applyNumberForma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Border="1" applyAlignment="1">
      <alignment vertical="center" wrapText="1"/>
    </xf>
    <xf numFmtId="18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182" fontId="0" fillId="0" borderId="0" xfId="0" applyNumberFormat="1">
      <alignment vertical="center"/>
    </xf>
    <xf numFmtId="182" fontId="0" fillId="0" borderId="0" xfId="0" applyNumberFormat="1" applyAlignment="1">
      <alignment vertical="center" wrapText="1"/>
    </xf>
    <xf numFmtId="180" fontId="10" fillId="0" borderId="7" xfId="0" applyNumberFormat="1" applyFont="1" applyBorder="1" applyAlignment="1">
      <alignment horizontal="center" vertical="center" wrapText="1"/>
    </xf>
    <xf numFmtId="180" fontId="10" fillId="0" borderId="7" xfId="0" applyNumberFormat="1" applyFont="1" applyBorder="1" applyAlignment="1">
      <alignment horizontal="center" vertical="center"/>
    </xf>
    <xf numFmtId="180" fontId="10" fillId="0" borderId="7" xfId="0" applyNumberFormat="1" applyFont="1" applyFill="1" applyBorder="1" applyAlignment="1">
      <alignment horizontal="center" vertical="center"/>
    </xf>
    <xf numFmtId="180" fontId="10" fillId="0" borderId="7" xfId="0" applyNumberFormat="1" applyFont="1" applyFill="1" applyBorder="1" applyAlignment="1">
      <alignment horizontal="right" vertical="center"/>
    </xf>
    <xf numFmtId="180" fontId="10" fillId="0" borderId="7" xfId="0" applyNumberFormat="1" applyFont="1" applyBorder="1" applyAlignment="1">
      <alignment horizontal="right" vertical="center"/>
    </xf>
    <xf numFmtId="180" fontId="11" fillId="0" borderId="7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80" fontId="4" fillId="0" borderId="7" xfId="0" applyNumberFormat="1" applyFont="1" applyBorder="1" applyAlignment="1">
      <alignment horizontal="center" vertical="center" wrapText="1"/>
    </xf>
    <xf numFmtId="180" fontId="0" fillId="0" borderId="7" xfId="0" applyNumberFormat="1" applyBorder="1" applyAlignment="1">
      <alignment horizontal="center" vertical="center" wrapText="1"/>
    </xf>
    <xf numFmtId="180" fontId="0" fillId="0" borderId="7" xfId="0" applyNumberForma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 textRotation="255"/>
    </xf>
    <xf numFmtId="180" fontId="10" fillId="0" borderId="7" xfId="0" applyNumberFormat="1" applyFont="1" applyBorder="1" applyAlignment="1">
      <alignment horizontal="center" vertical="center" wrapText="1"/>
    </xf>
    <xf numFmtId="180" fontId="10" fillId="0" borderId="13" xfId="0" applyNumberFormat="1" applyFont="1" applyBorder="1" applyAlignment="1">
      <alignment horizontal="center" vertical="center" wrapText="1"/>
    </xf>
    <xf numFmtId="180" fontId="10" fillId="0" borderId="14" xfId="0" applyNumberFormat="1" applyFont="1" applyBorder="1" applyAlignment="1">
      <alignment horizontal="center" vertical="center" wrapText="1"/>
    </xf>
    <xf numFmtId="180" fontId="10" fillId="0" borderId="15" xfId="0" applyNumberFormat="1" applyFont="1" applyBorder="1" applyAlignment="1">
      <alignment horizontal="center" vertical="center" wrapText="1"/>
    </xf>
    <xf numFmtId="180" fontId="10" fillId="0" borderId="16" xfId="0" applyNumberFormat="1" applyFont="1" applyBorder="1" applyAlignment="1">
      <alignment horizontal="center" vertical="center" wrapText="1"/>
    </xf>
    <xf numFmtId="180" fontId="10" fillId="0" borderId="17" xfId="0" applyNumberFormat="1" applyFont="1" applyBorder="1" applyAlignment="1">
      <alignment horizontal="center" vertical="center" wrapText="1"/>
    </xf>
    <xf numFmtId="180" fontId="10" fillId="0" borderId="18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80" fontId="12" fillId="0" borderId="7" xfId="0" applyNumberFormat="1" applyFont="1" applyBorder="1" applyAlignment="1">
      <alignment horizontal="center" vertical="center"/>
    </xf>
    <xf numFmtId="180" fontId="13" fillId="0" borderId="7" xfId="0" applyNumberFormat="1" applyFont="1" applyBorder="1" applyAlignment="1">
      <alignment horizontal="center" vertical="center" wrapText="1"/>
    </xf>
    <xf numFmtId="180" fontId="12" fillId="0" borderId="7" xfId="0" applyNumberFormat="1" applyFont="1" applyBorder="1" applyAlignment="1">
      <alignment horizontal="center" vertical="center" wrapText="1"/>
    </xf>
    <xf numFmtId="180" fontId="10" fillId="0" borderId="7" xfId="0" applyNumberFormat="1" applyFont="1" applyBorder="1" applyAlignment="1">
      <alignment horizontal="center" vertical="center" textRotation="255" wrapText="1"/>
    </xf>
    <xf numFmtId="180" fontId="0" fillId="0" borderId="7" xfId="0" applyNumberFormat="1" applyBorder="1" applyAlignment="1">
      <alignment horizontal="center" vertical="center" textRotation="255"/>
    </xf>
    <xf numFmtId="180" fontId="7" fillId="0" borderId="7" xfId="0" applyNumberFormat="1" applyFont="1" applyBorder="1" applyAlignment="1">
      <alignment horizontal="center" vertical="center" wrapText="1"/>
    </xf>
    <xf numFmtId="180" fontId="8" fillId="0" borderId="7" xfId="0" applyNumberFormat="1" applyFont="1" applyBorder="1" applyAlignment="1">
      <alignment horizontal="center" vertical="center" wrapText="1"/>
    </xf>
    <xf numFmtId="180" fontId="0" fillId="0" borderId="7" xfId="0" applyNumberFormat="1" applyBorder="1" applyAlignment="1">
      <alignment vertical="center" wrapText="1"/>
    </xf>
    <xf numFmtId="180" fontId="10" fillId="0" borderId="7" xfId="0" applyNumberFormat="1" applyFont="1" applyBorder="1" applyAlignment="1">
      <alignment horizontal="center" vertical="center" wrapText="1" shrinkToFit="1"/>
    </xf>
  </cellXfs>
  <cellStyles count="2">
    <cellStyle name="常规" xfId="0" builtinId="0"/>
    <cellStyle name="常规_建筑物耗热量指标计算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4"/>
  <sheetViews>
    <sheetView zoomScale="75" zoomScaleNormal="75" workbookViewId="0">
      <selection activeCell="G9" sqref="G9"/>
    </sheetView>
  </sheetViews>
  <sheetFormatPr defaultColWidth="9" defaultRowHeight="15.6" x14ac:dyDescent="0.25"/>
  <cols>
    <col min="1" max="1" width="8.19921875" style="1" customWidth="1"/>
    <col min="2" max="2" width="9" style="1"/>
    <col min="3" max="4" width="12.09765625" style="1" customWidth="1"/>
    <col min="5" max="5" width="22" style="1" customWidth="1"/>
    <col min="6" max="6" width="21.69921875" style="1" customWidth="1"/>
    <col min="7" max="7" width="24" style="1" customWidth="1"/>
    <col min="8" max="8" width="30.5" style="1" bestFit="1" customWidth="1"/>
    <col min="9" max="16384" width="9" style="1"/>
  </cols>
  <sheetData>
    <row r="1" spans="1:8" ht="49.5" customHeight="1" thickBot="1" x14ac:dyDescent="0.3">
      <c r="A1" s="44" t="s">
        <v>0</v>
      </c>
      <c r="B1" s="44"/>
      <c r="C1" s="44"/>
      <c r="D1" s="44"/>
      <c r="E1" s="44"/>
      <c r="F1" s="44"/>
      <c r="G1" s="44"/>
      <c r="H1" s="44"/>
    </row>
    <row r="2" spans="1:8" ht="30" customHeight="1" x14ac:dyDescent="0.25">
      <c r="A2" s="45" t="s">
        <v>1</v>
      </c>
      <c r="B2" s="46"/>
      <c r="C2" s="46"/>
      <c r="D2" s="46"/>
      <c r="E2" s="46"/>
      <c r="F2" s="2" t="s">
        <v>2</v>
      </c>
      <c r="G2" s="2" t="s">
        <v>3</v>
      </c>
      <c r="H2" s="3" t="s">
        <v>4</v>
      </c>
    </row>
    <row r="3" spans="1:8" ht="20.25" customHeight="1" x14ac:dyDescent="0.25">
      <c r="A3" s="56" t="s">
        <v>5</v>
      </c>
      <c r="B3" s="57"/>
      <c r="C3" s="57"/>
      <c r="D3" s="57"/>
      <c r="E3" s="57"/>
      <c r="F3" s="4" t="s">
        <v>6</v>
      </c>
      <c r="G3" s="4" t="s">
        <v>7</v>
      </c>
      <c r="H3" s="5"/>
    </row>
    <row r="4" spans="1:8" ht="20.25" customHeight="1" x14ac:dyDescent="0.25">
      <c r="A4" s="56" t="s">
        <v>8</v>
      </c>
      <c r="B4" s="57"/>
      <c r="C4" s="57"/>
      <c r="D4" s="57"/>
      <c r="E4" s="57"/>
      <c r="F4" s="4" t="s">
        <v>9</v>
      </c>
      <c r="G4" s="4" t="s">
        <v>115</v>
      </c>
      <c r="H4" s="5"/>
    </row>
    <row r="5" spans="1:8" ht="20.25" customHeight="1" x14ac:dyDescent="0.25">
      <c r="A5" s="56" t="s">
        <v>10</v>
      </c>
      <c r="B5" s="57"/>
      <c r="C5" s="57"/>
      <c r="D5" s="57"/>
      <c r="E5" s="57"/>
      <c r="F5" s="4" t="s">
        <v>11</v>
      </c>
      <c r="G5" s="6">
        <v>35</v>
      </c>
      <c r="H5" s="5"/>
    </row>
    <row r="6" spans="1:8" ht="20.25" customHeight="1" x14ac:dyDescent="0.25">
      <c r="A6" s="50" t="s">
        <v>12</v>
      </c>
      <c r="B6" s="51"/>
      <c r="C6" s="51"/>
      <c r="D6" s="51"/>
      <c r="E6" s="52"/>
      <c r="F6" s="4" t="s">
        <v>13</v>
      </c>
      <c r="G6" s="7">
        <v>0</v>
      </c>
      <c r="H6" s="5"/>
    </row>
    <row r="7" spans="1:8" ht="20.25" customHeight="1" x14ac:dyDescent="0.25">
      <c r="A7" s="56" t="s">
        <v>14</v>
      </c>
      <c r="B7" s="57"/>
      <c r="C7" s="57"/>
      <c r="D7" s="57"/>
      <c r="E7" s="57"/>
      <c r="F7" s="4" t="s">
        <v>15</v>
      </c>
      <c r="G7" s="8">
        <v>16</v>
      </c>
      <c r="H7" s="5"/>
    </row>
    <row r="8" spans="1:8" ht="20.25" customHeight="1" x14ac:dyDescent="0.25">
      <c r="A8" s="50" t="s">
        <v>47</v>
      </c>
      <c r="B8" s="51"/>
      <c r="C8" s="51"/>
      <c r="D8" s="51"/>
      <c r="E8" s="52"/>
      <c r="F8" s="4"/>
      <c r="G8" s="8" t="s">
        <v>116</v>
      </c>
      <c r="H8" s="5"/>
    </row>
    <row r="9" spans="1:8" ht="20.25" customHeight="1" x14ac:dyDescent="0.25">
      <c r="A9" s="54" t="s">
        <v>16</v>
      </c>
      <c r="B9" s="55"/>
      <c r="C9" s="55"/>
      <c r="D9" s="55"/>
      <c r="E9" s="55"/>
      <c r="F9" s="4" t="s">
        <v>17</v>
      </c>
      <c r="G9" s="9">
        <v>21155.5</v>
      </c>
      <c r="H9" s="5"/>
    </row>
    <row r="10" spans="1:8" ht="20.25" customHeight="1" x14ac:dyDescent="0.25">
      <c r="A10" s="54" t="s">
        <v>18</v>
      </c>
      <c r="B10" s="55"/>
      <c r="C10" s="55"/>
      <c r="D10" s="55"/>
      <c r="E10" s="55"/>
      <c r="F10" s="4" t="s">
        <v>19</v>
      </c>
      <c r="G10" s="9">
        <v>41989</v>
      </c>
      <c r="H10" s="5"/>
    </row>
    <row r="11" spans="1:8" ht="20.25" customHeight="1" x14ac:dyDescent="0.25">
      <c r="A11" s="54" t="s">
        <v>20</v>
      </c>
      <c r="B11" s="55"/>
      <c r="C11" s="55"/>
      <c r="D11" s="55"/>
      <c r="E11" s="55"/>
      <c r="F11" s="4" t="s">
        <v>21</v>
      </c>
      <c r="G11" s="9">
        <v>63466.5</v>
      </c>
      <c r="H11" s="5"/>
    </row>
    <row r="12" spans="1:8" ht="20.25" customHeight="1" x14ac:dyDescent="0.25">
      <c r="A12" s="54" t="s">
        <v>22</v>
      </c>
      <c r="B12" s="55"/>
      <c r="C12" s="55"/>
      <c r="D12" s="55"/>
      <c r="E12" s="55"/>
      <c r="F12" s="4" t="s">
        <v>23</v>
      </c>
      <c r="G12" s="9">
        <v>0.66</v>
      </c>
      <c r="H12" s="5"/>
    </row>
    <row r="13" spans="1:8" ht="20.25" customHeight="1" x14ac:dyDescent="0.25">
      <c r="A13" s="53" t="s">
        <v>24</v>
      </c>
      <c r="B13" s="40"/>
      <c r="C13" s="40"/>
      <c r="D13" s="40"/>
      <c r="E13" s="40"/>
      <c r="F13" s="10" t="s">
        <v>25</v>
      </c>
      <c r="G13" s="11">
        <v>88</v>
      </c>
      <c r="H13" s="12"/>
    </row>
    <row r="14" spans="1:8" ht="20.25" customHeight="1" x14ac:dyDescent="0.25">
      <c r="A14" s="53" t="s">
        <v>26</v>
      </c>
      <c r="B14" s="40"/>
      <c r="C14" s="40"/>
      <c r="D14" s="40"/>
      <c r="E14" s="40"/>
      <c r="F14" s="10" t="s">
        <v>27</v>
      </c>
      <c r="G14" s="13">
        <v>2.5</v>
      </c>
      <c r="H14" s="12"/>
    </row>
    <row r="15" spans="1:8" ht="20.25" customHeight="1" x14ac:dyDescent="0.25">
      <c r="A15" s="47" t="s">
        <v>42</v>
      </c>
      <c r="B15" s="48"/>
      <c r="C15" s="48"/>
      <c r="D15" s="48"/>
      <c r="E15" s="49"/>
      <c r="F15" s="10" t="s">
        <v>43</v>
      </c>
      <c r="G15" s="13">
        <v>18</v>
      </c>
      <c r="H15" s="12"/>
    </row>
    <row r="16" spans="1:8" ht="20.25" customHeight="1" x14ac:dyDescent="0.25">
      <c r="A16" s="47" t="s">
        <v>44</v>
      </c>
      <c r="B16" s="48"/>
      <c r="C16" s="48"/>
      <c r="D16" s="48"/>
      <c r="E16" s="49"/>
      <c r="F16" s="10" t="s">
        <v>46</v>
      </c>
      <c r="G16" s="21">
        <v>1.28067</v>
      </c>
      <c r="H16" s="12" t="s">
        <v>45</v>
      </c>
    </row>
    <row r="17" spans="1:8" ht="20.25" customHeight="1" x14ac:dyDescent="0.25">
      <c r="A17" s="47" t="s">
        <v>28</v>
      </c>
      <c r="B17" s="48"/>
      <c r="C17" s="48"/>
      <c r="D17" s="48"/>
      <c r="E17" s="49"/>
      <c r="F17" s="10" t="s">
        <v>29</v>
      </c>
      <c r="G17" s="13">
        <v>6.7</v>
      </c>
      <c r="H17" s="12" t="s">
        <v>30</v>
      </c>
    </row>
    <row r="18" spans="1:8" ht="20.25" customHeight="1" x14ac:dyDescent="0.25">
      <c r="A18" s="47" t="s">
        <v>31</v>
      </c>
      <c r="B18" s="48"/>
      <c r="C18" s="48"/>
      <c r="D18" s="48"/>
      <c r="E18" s="49"/>
      <c r="F18" s="10" t="s">
        <v>32</v>
      </c>
      <c r="G18" s="13">
        <v>0</v>
      </c>
      <c r="H18" s="12" t="s">
        <v>33</v>
      </c>
    </row>
    <row r="19" spans="1:8" ht="20.25" customHeight="1" x14ac:dyDescent="0.25">
      <c r="A19" s="38" t="s">
        <v>48</v>
      </c>
      <c r="B19" s="38"/>
      <c r="C19" s="38"/>
      <c r="D19" s="38"/>
      <c r="E19" s="39"/>
      <c r="F19" s="10"/>
      <c r="G19" s="13">
        <v>0.09</v>
      </c>
      <c r="H19" s="12"/>
    </row>
    <row r="20" spans="1:8" ht="20.25" customHeight="1" x14ac:dyDescent="0.25">
      <c r="A20" s="38" t="s">
        <v>49</v>
      </c>
      <c r="B20" s="38"/>
      <c r="C20" s="38"/>
      <c r="D20" s="38"/>
      <c r="E20" s="39"/>
      <c r="F20" s="10"/>
      <c r="G20" s="13" t="s">
        <v>116</v>
      </c>
      <c r="H20" s="12"/>
    </row>
    <row r="21" spans="1:8" ht="20.25" customHeight="1" x14ac:dyDescent="0.25">
      <c r="A21" s="40" t="s">
        <v>34</v>
      </c>
      <c r="B21" s="40"/>
      <c r="C21" s="40"/>
      <c r="D21" s="42" t="s">
        <v>35</v>
      </c>
      <c r="E21" s="42"/>
      <c r="F21" s="14" t="s">
        <v>63</v>
      </c>
      <c r="G21" s="15">
        <v>0.13794699999999999</v>
      </c>
      <c r="H21" s="16"/>
    </row>
    <row r="22" spans="1:8" ht="20.25" customHeight="1" x14ac:dyDescent="0.25">
      <c r="A22" s="40"/>
      <c r="B22" s="40"/>
      <c r="C22" s="40"/>
      <c r="D22" s="42" t="s">
        <v>36</v>
      </c>
      <c r="E22" s="42"/>
      <c r="F22" s="14" t="s">
        <v>37</v>
      </c>
      <c r="G22" s="15">
        <v>0.31342500000000001</v>
      </c>
      <c r="H22" s="16"/>
    </row>
    <row r="23" spans="1:8" ht="20.25" customHeight="1" x14ac:dyDescent="0.25">
      <c r="A23" s="40"/>
      <c r="B23" s="40"/>
      <c r="C23" s="40"/>
      <c r="D23" s="42" t="s">
        <v>38</v>
      </c>
      <c r="E23" s="42"/>
      <c r="F23" s="14" t="s">
        <v>39</v>
      </c>
      <c r="G23" s="15">
        <v>0.16179199999999999</v>
      </c>
      <c r="H23" s="16"/>
    </row>
    <row r="24" spans="1:8" ht="20.25" customHeight="1" thickBot="1" x14ac:dyDescent="0.3">
      <c r="A24" s="41"/>
      <c r="B24" s="41"/>
      <c r="C24" s="41"/>
      <c r="D24" s="43" t="s">
        <v>40</v>
      </c>
      <c r="E24" s="43"/>
      <c r="F24" s="17" t="s">
        <v>41</v>
      </c>
      <c r="G24" s="18">
        <v>0.24571799999999999</v>
      </c>
      <c r="H24" s="19"/>
    </row>
    <row r="25" spans="1:8" x14ac:dyDescent="0.25">
      <c r="A25" s="20"/>
    </row>
    <row r="26" spans="1:8" x14ac:dyDescent="0.25">
      <c r="A26" s="20"/>
    </row>
    <row r="27" spans="1:8" x14ac:dyDescent="0.25">
      <c r="A27" s="20"/>
    </row>
    <row r="28" spans="1:8" x14ac:dyDescent="0.25">
      <c r="A28" s="20"/>
    </row>
    <row r="29" spans="1:8" ht="14.25" customHeight="1" x14ac:dyDescent="0.25">
      <c r="A29" s="20"/>
    </row>
    <row r="30" spans="1:8" x14ac:dyDescent="0.25">
      <c r="A30" s="20"/>
    </row>
    <row r="31" spans="1:8" x14ac:dyDescent="0.25">
      <c r="A31" s="20"/>
    </row>
    <row r="32" spans="1:8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  <row r="37" spans="1:1" ht="14.25" customHeight="1" x14ac:dyDescent="0.25">
      <c r="A37" s="20"/>
    </row>
    <row r="38" spans="1:1" x14ac:dyDescent="0.25">
      <c r="A38" s="20"/>
    </row>
    <row r="39" spans="1:1" x14ac:dyDescent="0.25">
      <c r="A39" s="20"/>
    </row>
    <row r="40" spans="1:1" x14ac:dyDescent="0.25">
      <c r="A40" s="20"/>
    </row>
    <row r="41" spans="1:1" x14ac:dyDescent="0.25">
      <c r="A41" s="20"/>
    </row>
    <row r="42" spans="1:1" x14ac:dyDescent="0.25">
      <c r="A42" s="20"/>
    </row>
    <row r="43" spans="1:1" x14ac:dyDescent="0.25">
      <c r="A43" s="20"/>
    </row>
    <row r="44" spans="1:1" x14ac:dyDescent="0.25">
      <c r="A44" s="20"/>
    </row>
    <row r="45" spans="1:1" ht="14.25" customHeight="1" x14ac:dyDescent="0.25">
      <c r="A45" s="20"/>
    </row>
    <row r="46" spans="1:1" x14ac:dyDescent="0.25">
      <c r="A46" s="20"/>
    </row>
    <row r="47" spans="1:1" x14ac:dyDescent="0.25">
      <c r="A47" s="20"/>
    </row>
    <row r="48" spans="1:1" x14ac:dyDescent="0.25">
      <c r="A48" s="20"/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53" spans="1:1" ht="14.25" customHeight="1" x14ac:dyDescent="0.25">
      <c r="A53" s="20"/>
    </row>
    <row r="54" spans="1:1" x14ac:dyDescent="0.25">
      <c r="A54" s="20"/>
    </row>
    <row r="55" spans="1:1" x14ac:dyDescent="0.25">
      <c r="A55" s="20"/>
    </row>
    <row r="56" spans="1:1" x14ac:dyDescent="0.25">
      <c r="A56" s="20"/>
    </row>
    <row r="57" spans="1:1" x14ac:dyDescent="0.25">
      <c r="A57" s="20"/>
    </row>
    <row r="58" spans="1:1" x14ac:dyDescent="0.25">
      <c r="A58" s="20"/>
    </row>
    <row r="59" spans="1:1" x14ac:dyDescent="0.25">
      <c r="A59" s="20"/>
    </row>
    <row r="60" spans="1:1" x14ac:dyDescent="0.25">
      <c r="A60" s="20"/>
    </row>
    <row r="61" spans="1:1" ht="14.25" customHeight="1" x14ac:dyDescent="0.25">
      <c r="A61" s="20"/>
    </row>
    <row r="62" spans="1:1" x14ac:dyDescent="0.25">
      <c r="A62" s="20"/>
    </row>
    <row r="63" spans="1:1" x14ac:dyDescent="0.25">
      <c r="A63" s="20"/>
    </row>
    <row r="64" spans="1:1" x14ac:dyDescent="0.25">
      <c r="A64" s="20"/>
    </row>
  </sheetData>
  <dataConsolidate/>
  <mergeCells count="25">
    <mergeCell ref="A15:E15"/>
    <mergeCell ref="A16:E16"/>
    <mergeCell ref="A10:E10"/>
    <mergeCell ref="A12:E12"/>
    <mergeCell ref="A4:E4"/>
    <mergeCell ref="A5:E5"/>
    <mergeCell ref="A7:E7"/>
    <mergeCell ref="A9:E9"/>
    <mergeCell ref="A1:H1"/>
    <mergeCell ref="A2:E2"/>
    <mergeCell ref="A17:E17"/>
    <mergeCell ref="A18:E18"/>
    <mergeCell ref="A6:E6"/>
    <mergeCell ref="A13:E13"/>
    <mergeCell ref="A14:E14"/>
    <mergeCell ref="A11:E11"/>
    <mergeCell ref="A3:E3"/>
    <mergeCell ref="A8:E8"/>
    <mergeCell ref="A19:E19"/>
    <mergeCell ref="A20:E20"/>
    <mergeCell ref="A21:C24"/>
    <mergeCell ref="D21:E21"/>
    <mergeCell ref="D22:E22"/>
    <mergeCell ref="D23:E23"/>
    <mergeCell ref="D24:E24"/>
  </mergeCells>
  <phoneticPr fontId="2" type="noConversion"/>
  <printOptions horizontalCentered="1"/>
  <pageMargins left="0.74803149606299213" right="0.74803149606299213" top="0.54" bottom="0.5" header="0.3" footer="0.51181102362204722"/>
  <pageSetup paperSize="9" scale="7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98"/>
  <sheetViews>
    <sheetView tabSelected="1" topLeftCell="A19" workbookViewId="0">
      <selection activeCell="K72" sqref="K72"/>
    </sheetView>
  </sheetViews>
  <sheetFormatPr defaultRowHeight="15.6" x14ac:dyDescent="0.25"/>
  <cols>
    <col min="1" max="1" width="4.69921875" customWidth="1"/>
    <col min="2" max="2" width="3.69921875" customWidth="1"/>
    <col min="3" max="3" width="6.19921875" customWidth="1"/>
    <col min="4" max="4" width="9.3984375" customWidth="1"/>
    <col min="5" max="5" width="8.09765625" customWidth="1"/>
    <col min="6" max="6" width="10" style="29" customWidth="1"/>
    <col min="7" max="7" width="10.09765625" customWidth="1"/>
    <col min="8" max="8" width="6.69921875" customWidth="1"/>
    <col min="9" max="9" width="11.69921875" customWidth="1"/>
  </cols>
  <sheetData>
    <row r="1" spans="1:12" s="1" customFormat="1" ht="21" customHeight="1" thickBot="1" x14ac:dyDescent="0.3">
      <c r="A1" s="70" t="s">
        <v>79</v>
      </c>
      <c r="B1" s="70"/>
      <c r="C1" s="70"/>
      <c r="D1" s="70"/>
      <c r="E1" s="70"/>
      <c r="F1" s="70"/>
      <c r="G1" s="70"/>
      <c r="H1" s="70"/>
      <c r="I1" s="70"/>
      <c r="J1" s="71"/>
    </row>
    <row r="2" spans="1:12" s="24" customFormat="1" ht="14.25" customHeight="1" thickBot="1" x14ac:dyDescent="0.3">
      <c r="A2" s="72" t="s">
        <v>50</v>
      </c>
      <c r="B2" s="72"/>
      <c r="C2" s="72"/>
      <c r="D2" s="72"/>
      <c r="E2" s="72" t="s">
        <v>51</v>
      </c>
      <c r="F2" s="73" t="s">
        <v>110</v>
      </c>
      <c r="G2" s="74" t="s">
        <v>111</v>
      </c>
      <c r="H2" s="74" t="s">
        <v>65</v>
      </c>
      <c r="I2" s="74"/>
      <c r="J2" s="23"/>
    </row>
    <row r="3" spans="1:12" s="24" customFormat="1" ht="18" customHeight="1" thickBot="1" x14ac:dyDescent="0.3">
      <c r="A3" s="72"/>
      <c r="B3" s="72"/>
      <c r="C3" s="72"/>
      <c r="D3" s="72"/>
      <c r="E3" s="72"/>
      <c r="F3" s="72"/>
      <c r="G3" s="74"/>
      <c r="H3" s="74"/>
      <c r="I3" s="74"/>
      <c r="J3" s="23"/>
    </row>
    <row r="4" spans="1:12" ht="16.5" customHeight="1" thickBot="1" x14ac:dyDescent="0.3">
      <c r="A4" s="63" t="s">
        <v>52</v>
      </c>
      <c r="B4" s="61"/>
      <c r="C4" s="61"/>
      <c r="D4" s="61"/>
      <c r="E4" s="32">
        <v>0.98</v>
      </c>
      <c r="F4" s="33">
        <v>0.39</v>
      </c>
      <c r="G4" s="34">
        <v>5199.3500000000004</v>
      </c>
      <c r="H4" s="59">
        <f>E4*F4*G4*(18-D87)</f>
        <v>30801.469334999998</v>
      </c>
      <c r="I4" s="59"/>
      <c r="J4" s="22"/>
    </row>
    <row r="5" spans="1:12" ht="15" customHeight="1" thickBot="1" x14ac:dyDescent="0.3">
      <c r="A5" s="63" t="s">
        <v>53</v>
      </c>
      <c r="B5" s="63" t="s">
        <v>66</v>
      </c>
      <c r="C5" s="61" t="s">
        <v>59</v>
      </c>
      <c r="D5" s="61"/>
      <c r="E5" s="32">
        <v>0.82</v>
      </c>
      <c r="F5" s="33">
        <v>0.48840099999999997</v>
      </c>
      <c r="G5" s="34">
        <v>4208.93</v>
      </c>
      <c r="H5" s="59">
        <f>E5*F5*G5*(18-D87)</f>
        <v>26127.255842020302</v>
      </c>
      <c r="I5" s="59"/>
      <c r="J5" s="22"/>
    </row>
    <row r="6" spans="1:12" ht="15" customHeight="1" thickBot="1" x14ac:dyDescent="0.3">
      <c r="A6" s="63"/>
      <c r="B6" s="63"/>
      <c r="C6" s="61" t="s">
        <v>56</v>
      </c>
      <c r="D6" s="61"/>
      <c r="E6" s="32">
        <v>0.94</v>
      </c>
      <c r="F6" s="33">
        <v>0.43891799999999997</v>
      </c>
      <c r="G6" s="34">
        <v>5443.27</v>
      </c>
      <c r="H6" s="59">
        <f>E6*F6*G6*(18-D87)</f>
        <v>34809.9035797002</v>
      </c>
      <c r="I6" s="59"/>
      <c r="J6" s="22"/>
    </row>
    <row r="7" spans="1:12" ht="15.75" customHeight="1" thickBot="1" x14ac:dyDescent="0.3">
      <c r="A7" s="63"/>
      <c r="B7" s="63"/>
      <c r="C7" s="61" t="s">
        <v>94</v>
      </c>
      <c r="D7" s="61"/>
      <c r="E7" s="32">
        <v>0.9</v>
      </c>
      <c r="F7" s="33">
        <v>0.42672700000000002</v>
      </c>
      <c r="G7" s="34">
        <v>2945.34</v>
      </c>
      <c r="H7" s="59">
        <f>E7*F7*G7*(18-D87)</f>
        <v>17533.142625411001</v>
      </c>
      <c r="I7" s="59"/>
      <c r="J7" s="22"/>
    </row>
    <row r="8" spans="1:12" ht="15" customHeight="1" thickBot="1" x14ac:dyDescent="0.3">
      <c r="A8" s="63"/>
      <c r="B8" s="63"/>
      <c r="C8" s="61" t="s">
        <v>95</v>
      </c>
      <c r="D8" s="61"/>
      <c r="E8" s="32">
        <v>0.91</v>
      </c>
      <c r="F8" s="33">
        <v>0.43131000000000003</v>
      </c>
      <c r="G8" s="34">
        <v>2697.76</v>
      </c>
      <c r="H8" s="59">
        <f>E8*F8*G8*(18-D87)</f>
        <v>16412.167059288</v>
      </c>
      <c r="I8" s="59"/>
      <c r="J8" s="22"/>
    </row>
    <row r="9" spans="1:12" ht="13.5" customHeight="1" thickBot="1" x14ac:dyDescent="0.3">
      <c r="A9" s="63"/>
      <c r="B9" s="63" t="s">
        <v>64</v>
      </c>
      <c r="C9" s="61" t="s">
        <v>59</v>
      </c>
      <c r="D9" s="61"/>
      <c r="E9" s="32">
        <v>0.82</v>
      </c>
      <c r="F9" s="33">
        <v>0.48840099999999997</v>
      </c>
      <c r="G9" s="34">
        <v>0</v>
      </c>
      <c r="H9" s="59">
        <f>E9*F9*G9*(12-D87)</f>
        <v>0</v>
      </c>
      <c r="I9" s="59"/>
      <c r="J9" s="22"/>
      <c r="L9" s="37"/>
    </row>
    <row r="10" spans="1:12" ht="13.5" customHeight="1" thickBot="1" x14ac:dyDescent="0.3">
      <c r="A10" s="63"/>
      <c r="B10" s="63"/>
      <c r="C10" s="61" t="s">
        <v>56</v>
      </c>
      <c r="D10" s="61"/>
      <c r="E10" s="32">
        <v>0.94</v>
      </c>
      <c r="F10" s="33">
        <v>0.43891799999999997</v>
      </c>
      <c r="G10" s="34">
        <v>0</v>
      </c>
      <c r="H10" s="59">
        <f>E10*F10*G10*(12-D87)</f>
        <v>0</v>
      </c>
      <c r="I10" s="59"/>
      <c r="J10" s="22"/>
    </row>
    <row r="11" spans="1:12" ht="13.5" customHeight="1" thickBot="1" x14ac:dyDescent="0.3">
      <c r="A11" s="63"/>
      <c r="B11" s="63"/>
      <c r="C11" s="61" t="s">
        <v>94</v>
      </c>
      <c r="D11" s="61"/>
      <c r="E11" s="32">
        <v>0.9</v>
      </c>
      <c r="F11" s="33">
        <v>0.42672700000000002</v>
      </c>
      <c r="G11" s="34">
        <v>0</v>
      </c>
      <c r="H11" s="59">
        <f>E11*F11*G11*(12-D87)</f>
        <v>0</v>
      </c>
      <c r="I11" s="59"/>
      <c r="J11" s="22"/>
    </row>
    <row r="12" spans="1:12" ht="13.5" customHeight="1" thickBot="1" x14ac:dyDescent="0.3">
      <c r="A12" s="63"/>
      <c r="B12" s="63"/>
      <c r="C12" s="61" t="s">
        <v>95</v>
      </c>
      <c r="D12" s="61"/>
      <c r="E12" s="32">
        <v>0.91</v>
      </c>
      <c r="F12" s="33">
        <v>0.43131000000000003</v>
      </c>
      <c r="G12" s="34">
        <v>0</v>
      </c>
      <c r="H12" s="59">
        <f>E12*F12*G12*(12-D87)</f>
        <v>0</v>
      </c>
      <c r="I12" s="59"/>
      <c r="J12" s="22"/>
    </row>
    <row r="13" spans="1:12" ht="16.5" customHeight="1" thickBot="1" x14ac:dyDescent="0.3">
      <c r="A13" s="62" t="s">
        <v>54</v>
      </c>
      <c r="B13" s="63" t="s">
        <v>67</v>
      </c>
      <c r="C13" s="63"/>
      <c r="D13" s="32" t="s">
        <v>96</v>
      </c>
      <c r="E13" s="32">
        <v>1</v>
      </c>
      <c r="F13" s="33">
        <v>1.9</v>
      </c>
      <c r="G13" s="34">
        <v>1311.84</v>
      </c>
      <c r="H13" s="59">
        <f>E13*F13*G13*(18-D87)</f>
        <v>38633.687999999995</v>
      </c>
      <c r="I13" s="59"/>
      <c r="J13" s="22"/>
    </row>
    <row r="14" spans="1:12" ht="12.75" customHeight="1" thickBot="1" x14ac:dyDescent="0.3">
      <c r="A14" s="62"/>
      <c r="B14" s="63"/>
      <c r="C14" s="63"/>
      <c r="D14" s="32" t="s">
        <v>56</v>
      </c>
      <c r="E14" s="32">
        <v>1</v>
      </c>
      <c r="F14" s="33">
        <v>1.9</v>
      </c>
      <c r="G14" s="34">
        <v>1050.27</v>
      </c>
      <c r="H14" s="59">
        <f>E14*F14*G14*(18-D87)</f>
        <v>30930.451499999999</v>
      </c>
      <c r="I14" s="59"/>
      <c r="J14" s="22"/>
    </row>
    <row r="15" spans="1:12" ht="15" customHeight="1" thickBot="1" x14ac:dyDescent="0.3">
      <c r="A15" s="62"/>
      <c r="B15" s="63"/>
      <c r="C15" s="63"/>
      <c r="D15" s="32" t="s">
        <v>58</v>
      </c>
      <c r="E15" s="32">
        <v>1</v>
      </c>
      <c r="F15" s="33">
        <v>1.9</v>
      </c>
      <c r="G15" s="34">
        <v>400.17599999999999</v>
      </c>
      <c r="H15" s="59">
        <f>E15*F15*G15*(18-D87)</f>
        <v>11785.183199999999</v>
      </c>
      <c r="I15" s="59"/>
      <c r="J15" s="22"/>
    </row>
    <row r="16" spans="1:12" ht="15" customHeight="1" thickBot="1" x14ac:dyDescent="0.3">
      <c r="A16" s="62"/>
      <c r="B16" s="63"/>
      <c r="C16" s="63"/>
      <c r="D16" s="32" t="s">
        <v>55</v>
      </c>
      <c r="E16" s="32">
        <v>1</v>
      </c>
      <c r="F16" s="33">
        <v>1.9</v>
      </c>
      <c r="G16" s="34">
        <v>460.59</v>
      </c>
      <c r="H16" s="59">
        <f>E16*F16*G16*(18-D87)</f>
        <v>13564.375499999998</v>
      </c>
      <c r="I16" s="59"/>
      <c r="J16" s="22"/>
    </row>
    <row r="17" spans="1:10" ht="15" customHeight="1" thickBot="1" x14ac:dyDescent="0.3">
      <c r="A17" s="62"/>
      <c r="B17" s="64" t="s">
        <v>113</v>
      </c>
      <c r="C17" s="65"/>
      <c r="D17" s="32" t="s">
        <v>96</v>
      </c>
      <c r="E17" s="32">
        <v>1</v>
      </c>
      <c r="F17" s="33"/>
      <c r="G17" s="34">
        <v>0</v>
      </c>
      <c r="H17" s="59">
        <f>E17*F17*G17*(12-D87)</f>
        <v>0</v>
      </c>
      <c r="I17" s="59"/>
      <c r="J17" s="22"/>
    </row>
    <row r="18" spans="1:10" ht="15" customHeight="1" thickBot="1" x14ac:dyDescent="0.3">
      <c r="A18" s="62"/>
      <c r="B18" s="66"/>
      <c r="C18" s="67"/>
      <c r="D18" s="32" t="s">
        <v>56</v>
      </c>
      <c r="E18" s="32">
        <v>1</v>
      </c>
      <c r="F18" s="33"/>
      <c r="G18" s="34">
        <v>0</v>
      </c>
      <c r="H18" s="59">
        <f>E18*F18*G18*(12-D87)</f>
        <v>0</v>
      </c>
      <c r="I18" s="59"/>
      <c r="J18" s="22"/>
    </row>
    <row r="19" spans="1:10" ht="15" customHeight="1" thickBot="1" x14ac:dyDescent="0.3">
      <c r="A19" s="62"/>
      <c r="B19" s="66"/>
      <c r="C19" s="67"/>
      <c r="D19" s="32" t="s">
        <v>58</v>
      </c>
      <c r="E19" s="32">
        <v>1</v>
      </c>
      <c r="F19" s="33"/>
      <c r="G19" s="34">
        <v>0</v>
      </c>
      <c r="H19" s="59">
        <f>E19*F19*G19*(12-D87)</f>
        <v>0</v>
      </c>
      <c r="I19" s="59"/>
      <c r="J19" s="22"/>
    </row>
    <row r="20" spans="1:10" ht="15" customHeight="1" thickBot="1" x14ac:dyDescent="0.3">
      <c r="A20" s="62"/>
      <c r="B20" s="68"/>
      <c r="C20" s="69"/>
      <c r="D20" s="32" t="s">
        <v>55</v>
      </c>
      <c r="E20" s="32">
        <v>1</v>
      </c>
      <c r="F20" s="33"/>
      <c r="G20" s="34">
        <v>0</v>
      </c>
      <c r="H20" s="59">
        <f>E20*F20*G20*(12-D87)</f>
        <v>0</v>
      </c>
      <c r="I20" s="59"/>
      <c r="J20" s="22"/>
    </row>
    <row r="21" spans="1:10" ht="14.25" customHeight="1" thickBot="1" x14ac:dyDescent="0.3">
      <c r="A21" s="62"/>
      <c r="B21" s="64" t="s">
        <v>102</v>
      </c>
      <c r="C21" s="65"/>
      <c r="D21" s="32" t="s">
        <v>96</v>
      </c>
      <c r="E21" s="32">
        <v>1</v>
      </c>
      <c r="F21" s="33"/>
      <c r="G21" s="34">
        <v>0</v>
      </c>
      <c r="H21" s="59">
        <f>E21*F21*G21*(18-D87)</f>
        <v>0</v>
      </c>
      <c r="I21" s="59"/>
      <c r="J21" s="22"/>
    </row>
    <row r="22" spans="1:10" ht="15" customHeight="1" thickBot="1" x14ac:dyDescent="0.3">
      <c r="A22" s="62"/>
      <c r="B22" s="66"/>
      <c r="C22" s="67"/>
      <c r="D22" s="32" t="s">
        <v>56</v>
      </c>
      <c r="E22" s="32">
        <v>1</v>
      </c>
      <c r="F22" s="33"/>
      <c r="G22" s="34">
        <v>0</v>
      </c>
      <c r="H22" s="59">
        <f>E22*F22*G22*(18-D87)</f>
        <v>0</v>
      </c>
      <c r="I22" s="59"/>
      <c r="J22" s="22"/>
    </row>
    <row r="23" spans="1:10" ht="14.25" customHeight="1" thickBot="1" x14ac:dyDescent="0.3">
      <c r="A23" s="62"/>
      <c r="B23" s="66"/>
      <c r="C23" s="67"/>
      <c r="D23" s="32" t="s">
        <v>58</v>
      </c>
      <c r="E23" s="32">
        <v>1</v>
      </c>
      <c r="F23" s="33"/>
      <c r="G23" s="34">
        <v>0</v>
      </c>
      <c r="H23" s="59">
        <f>E23*F23*G23*(18-D87)</f>
        <v>0</v>
      </c>
      <c r="I23" s="59"/>
      <c r="J23" s="22"/>
    </row>
    <row r="24" spans="1:10" ht="14.25" customHeight="1" thickBot="1" x14ac:dyDescent="0.3">
      <c r="A24" s="62"/>
      <c r="B24" s="68"/>
      <c r="C24" s="69"/>
      <c r="D24" s="32" t="s">
        <v>114</v>
      </c>
      <c r="E24" s="32">
        <v>1</v>
      </c>
      <c r="F24" s="33"/>
      <c r="G24" s="34">
        <v>0</v>
      </c>
      <c r="H24" s="59">
        <f>E24*F24*G24*(18-D87)</f>
        <v>0</v>
      </c>
      <c r="I24" s="59"/>
      <c r="J24" s="22"/>
    </row>
    <row r="25" spans="1:10" ht="15.75" customHeight="1" thickBot="1" x14ac:dyDescent="0.3">
      <c r="A25" s="64" t="s">
        <v>112</v>
      </c>
      <c r="B25" s="65"/>
      <c r="C25" s="61" t="s">
        <v>59</v>
      </c>
      <c r="D25" s="61"/>
      <c r="E25" s="32">
        <v>0.82</v>
      </c>
      <c r="F25" s="33">
        <v>1.3</v>
      </c>
      <c r="G25" s="34">
        <v>225.33</v>
      </c>
      <c r="H25" s="59">
        <f>E25*F25*G25*(18-D87)</f>
        <v>3723.1275900000001</v>
      </c>
      <c r="I25" s="59"/>
      <c r="J25" s="22"/>
    </row>
    <row r="26" spans="1:10" ht="15.75" customHeight="1" thickBot="1" x14ac:dyDescent="0.3">
      <c r="A26" s="66"/>
      <c r="B26" s="67"/>
      <c r="C26" s="61" t="s">
        <v>56</v>
      </c>
      <c r="D26" s="61"/>
      <c r="E26" s="32">
        <v>0.94</v>
      </c>
      <c r="F26" s="33">
        <v>1.3</v>
      </c>
      <c r="G26" s="34">
        <v>7.14</v>
      </c>
      <c r="H26" s="59">
        <f>E26*F26*G26*(18-D87)</f>
        <v>135.23874000000001</v>
      </c>
      <c r="I26" s="59"/>
      <c r="J26" s="22"/>
    </row>
    <row r="27" spans="1:10" ht="15.75" customHeight="1" thickBot="1" x14ac:dyDescent="0.3">
      <c r="A27" s="66"/>
      <c r="B27" s="67"/>
      <c r="C27" s="61" t="s">
        <v>58</v>
      </c>
      <c r="D27" s="61"/>
      <c r="E27" s="32">
        <v>0.9</v>
      </c>
      <c r="F27" s="33">
        <v>1.3</v>
      </c>
      <c r="G27" s="34">
        <v>56.7</v>
      </c>
      <c r="H27" s="59">
        <f>E27*F27*G27*(18-D87)</f>
        <v>1028.2545000000002</v>
      </c>
      <c r="I27" s="59"/>
      <c r="J27" s="22"/>
    </row>
    <row r="28" spans="1:10" ht="15.75" customHeight="1" thickBot="1" x14ac:dyDescent="0.3">
      <c r="A28" s="68"/>
      <c r="B28" s="69"/>
      <c r="C28" s="61" t="s">
        <v>55</v>
      </c>
      <c r="D28" s="61"/>
      <c r="E28" s="32">
        <v>0.91</v>
      </c>
      <c r="F28" s="33">
        <v>1.3</v>
      </c>
      <c r="G28" s="34">
        <v>51.87</v>
      </c>
      <c r="H28" s="59">
        <f>E28*F28*G28*(18-D87)</f>
        <v>951.11425499999996</v>
      </c>
      <c r="I28" s="59"/>
      <c r="J28" s="22"/>
    </row>
    <row r="29" spans="1:10" ht="15.75" customHeight="1" thickBot="1" x14ac:dyDescent="0.3">
      <c r="A29" s="62" t="s">
        <v>68</v>
      </c>
      <c r="B29" s="75" t="s">
        <v>69</v>
      </c>
      <c r="C29" s="62" t="s">
        <v>59</v>
      </c>
      <c r="D29" s="32" t="s">
        <v>70</v>
      </c>
      <c r="E29" s="32">
        <v>0.43</v>
      </c>
      <c r="F29" s="33"/>
      <c r="G29" s="34">
        <v>0</v>
      </c>
      <c r="H29" s="59">
        <f>E29*F29*G29*(18-D87)</f>
        <v>0</v>
      </c>
      <c r="I29" s="59"/>
      <c r="J29" s="22"/>
    </row>
    <row r="30" spans="1:10" ht="15.75" customHeight="1" thickBot="1" x14ac:dyDescent="0.3">
      <c r="A30" s="62"/>
      <c r="B30" s="75"/>
      <c r="C30" s="62"/>
      <c r="D30" s="32" t="s">
        <v>71</v>
      </c>
      <c r="E30" s="32">
        <v>0.43</v>
      </c>
      <c r="F30" s="33"/>
      <c r="G30" s="34">
        <v>0</v>
      </c>
      <c r="H30" s="59">
        <f>E30*F30*G30*(18-D87)</f>
        <v>0</v>
      </c>
      <c r="I30" s="59"/>
      <c r="J30" s="22"/>
    </row>
    <row r="31" spans="1:10" ht="15.75" customHeight="1" thickBot="1" x14ac:dyDescent="0.3">
      <c r="A31" s="62"/>
      <c r="B31" s="75"/>
      <c r="C31" s="62"/>
      <c r="D31" s="32" t="s">
        <v>72</v>
      </c>
      <c r="E31" s="32">
        <v>0.43</v>
      </c>
      <c r="F31" s="33"/>
      <c r="G31" s="34">
        <v>0</v>
      </c>
      <c r="H31" s="59">
        <f>E31*F31*G31*(18-D87)</f>
        <v>0</v>
      </c>
      <c r="I31" s="59"/>
      <c r="J31" s="22"/>
    </row>
    <row r="32" spans="1:10" ht="15.75" customHeight="1" thickBot="1" x14ac:dyDescent="0.3">
      <c r="A32" s="62"/>
      <c r="B32" s="75"/>
      <c r="C32" s="62" t="s">
        <v>56</v>
      </c>
      <c r="D32" s="32" t="s">
        <v>70</v>
      </c>
      <c r="E32" s="32">
        <v>0.6</v>
      </c>
      <c r="F32" s="33"/>
      <c r="G32" s="34">
        <v>0</v>
      </c>
      <c r="H32" s="59">
        <f>E32*F32*G32*(18-D87)</f>
        <v>0</v>
      </c>
      <c r="I32" s="59"/>
      <c r="J32" s="22"/>
    </row>
    <row r="33" spans="1:10" ht="15.75" customHeight="1" thickBot="1" x14ac:dyDescent="0.3">
      <c r="A33" s="62"/>
      <c r="B33" s="75"/>
      <c r="C33" s="62"/>
      <c r="D33" s="32" t="s">
        <v>71</v>
      </c>
      <c r="E33" s="32">
        <v>0.6</v>
      </c>
      <c r="F33" s="33"/>
      <c r="G33" s="34">
        <v>0</v>
      </c>
      <c r="H33" s="59">
        <f>E33*F33*G33*(18-D87)</f>
        <v>0</v>
      </c>
      <c r="I33" s="59"/>
      <c r="J33" s="22"/>
    </row>
    <row r="34" spans="1:10" ht="16.2" thickBot="1" x14ac:dyDescent="0.3">
      <c r="A34" s="62"/>
      <c r="B34" s="75"/>
      <c r="C34" s="62"/>
      <c r="D34" s="32" t="s">
        <v>72</v>
      </c>
      <c r="E34" s="32">
        <v>0.6</v>
      </c>
      <c r="F34" s="33"/>
      <c r="G34" s="34">
        <v>0</v>
      </c>
      <c r="H34" s="59">
        <f>E34*F34*G34*(18-D87)</f>
        <v>0</v>
      </c>
      <c r="I34" s="59"/>
      <c r="J34" s="22"/>
    </row>
    <row r="35" spans="1:10" ht="17.25" customHeight="1" thickBot="1" x14ac:dyDescent="0.3">
      <c r="A35" s="62"/>
      <c r="B35" s="75"/>
      <c r="C35" s="62" t="s">
        <v>58</v>
      </c>
      <c r="D35" s="32" t="s">
        <v>70</v>
      </c>
      <c r="E35" s="32">
        <v>0.55000000000000004</v>
      </c>
      <c r="F35" s="33"/>
      <c r="G35" s="34">
        <v>0</v>
      </c>
      <c r="H35" s="59">
        <f>E35*F35*G35*(18-D87)</f>
        <v>0</v>
      </c>
      <c r="I35" s="59"/>
      <c r="J35" s="22"/>
    </row>
    <row r="36" spans="1:10" ht="16.2" thickBot="1" x14ac:dyDescent="0.3">
      <c r="A36" s="62"/>
      <c r="B36" s="75"/>
      <c r="C36" s="62"/>
      <c r="D36" s="32" t="s">
        <v>71</v>
      </c>
      <c r="E36" s="32">
        <v>0.55000000000000004</v>
      </c>
      <c r="F36" s="33"/>
      <c r="G36" s="34">
        <v>0</v>
      </c>
      <c r="H36" s="59">
        <f>E36*F36*G36*(18-D87)</f>
        <v>0</v>
      </c>
      <c r="I36" s="59"/>
      <c r="J36" s="25"/>
    </row>
    <row r="37" spans="1:10" ht="14.25" customHeight="1" thickBot="1" x14ac:dyDescent="0.3">
      <c r="A37" s="62"/>
      <c r="B37" s="75"/>
      <c r="C37" s="62"/>
      <c r="D37" s="32" t="s">
        <v>72</v>
      </c>
      <c r="E37" s="32">
        <v>0.55000000000000004</v>
      </c>
      <c r="F37" s="33"/>
      <c r="G37" s="34">
        <v>0</v>
      </c>
      <c r="H37" s="59">
        <f>E37*F37*G37*(18-D87)</f>
        <v>0</v>
      </c>
      <c r="I37" s="59"/>
    </row>
    <row r="38" spans="1:10" ht="14.25" customHeight="1" thickBot="1" x14ac:dyDescent="0.3">
      <c r="A38" s="62"/>
      <c r="B38" s="75"/>
      <c r="C38" s="62" t="s">
        <v>55</v>
      </c>
      <c r="D38" s="32" t="s">
        <v>70</v>
      </c>
      <c r="E38" s="32">
        <v>0.55000000000000004</v>
      </c>
      <c r="F38" s="33"/>
      <c r="G38" s="34">
        <v>0</v>
      </c>
      <c r="H38" s="59">
        <f>E38*F38*G38*(18-D87)</f>
        <v>0</v>
      </c>
      <c r="I38" s="59"/>
    </row>
    <row r="39" spans="1:10" ht="16.2" thickBot="1" x14ac:dyDescent="0.3">
      <c r="A39" s="62"/>
      <c r="B39" s="75"/>
      <c r="C39" s="62"/>
      <c r="D39" s="32" t="s">
        <v>71</v>
      </c>
      <c r="E39" s="32">
        <v>0.55000000000000004</v>
      </c>
      <c r="F39" s="33"/>
      <c r="G39" s="34">
        <v>0</v>
      </c>
      <c r="H39" s="59">
        <f>E39*F39*G39*(18-D87)</f>
        <v>0</v>
      </c>
      <c r="I39" s="59"/>
    </row>
    <row r="40" spans="1:10" ht="18" customHeight="1" thickBot="1" x14ac:dyDescent="0.3">
      <c r="A40" s="62"/>
      <c r="B40" s="75"/>
      <c r="C40" s="62"/>
      <c r="D40" s="32" t="s">
        <v>72</v>
      </c>
      <c r="E40" s="32">
        <v>0.55000000000000004</v>
      </c>
      <c r="F40" s="33"/>
      <c r="G40" s="34">
        <v>0</v>
      </c>
      <c r="H40" s="59">
        <f>E40*F40*G40*(18-D87)</f>
        <v>0</v>
      </c>
      <c r="I40" s="59"/>
      <c r="J40" s="26"/>
    </row>
    <row r="41" spans="1:10" ht="18" customHeight="1" thickBot="1" x14ac:dyDescent="0.3">
      <c r="A41" s="62"/>
      <c r="B41" s="75" t="s">
        <v>73</v>
      </c>
      <c r="C41" s="62" t="s">
        <v>59</v>
      </c>
      <c r="D41" s="32" t="s">
        <v>70</v>
      </c>
      <c r="E41" s="32">
        <v>0.32</v>
      </c>
      <c r="F41" s="33"/>
      <c r="G41" s="34">
        <v>0</v>
      </c>
      <c r="H41" s="59">
        <f>E41*F41*G41*(18-D87)</f>
        <v>0</v>
      </c>
      <c r="I41" s="59"/>
      <c r="J41" s="26"/>
    </row>
    <row r="42" spans="1:10" ht="18" customHeight="1" thickBot="1" x14ac:dyDescent="0.3">
      <c r="A42" s="62"/>
      <c r="B42" s="75"/>
      <c r="C42" s="62"/>
      <c r="D42" s="32" t="s">
        <v>71</v>
      </c>
      <c r="E42" s="32">
        <v>0.32</v>
      </c>
      <c r="F42" s="33"/>
      <c r="G42" s="34">
        <v>0</v>
      </c>
      <c r="H42" s="59">
        <f>E42*F42*G42*(18-D87)</f>
        <v>0</v>
      </c>
      <c r="I42" s="59"/>
      <c r="J42" s="26"/>
    </row>
    <row r="43" spans="1:10" ht="18" customHeight="1" thickBot="1" x14ac:dyDescent="0.3">
      <c r="A43" s="62"/>
      <c r="B43" s="75"/>
      <c r="C43" s="62"/>
      <c r="D43" s="32" t="s">
        <v>72</v>
      </c>
      <c r="E43" s="32">
        <v>0.32</v>
      </c>
      <c r="F43" s="33"/>
      <c r="G43" s="34">
        <v>0</v>
      </c>
      <c r="H43" s="59">
        <f>E43*F43*G43*(18-D87)</f>
        <v>0</v>
      </c>
      <c r="I43" s="59"/>
      <c r="J43" s="26"/>
    </row>
    <row r="44" spans="1:10" ht="18" customHeight="1" thickBot="1" x14ac:dyDescent="0.3">
      <c r="A44" s="62"/>
      <c r="B44" s="75"/>
      <c r="C44" s="62" t="s">
        <v>56</v>
      </c>
      <c r="D44" s="32" t="s">
        <v>70</v>
      </c>
      <c r="E44" s="32">
        <v>0.46</v>
      </c>
      <c r="F44" s="33"/>
      <c r="G44" s="34">
        <v>0</v>
      </c>
      <c r="H44" s="59">
        <f>E44*F44*G44*(18-D87)</f>
        <v>0</v>
      </c>
      <c r="I44" s="59"/>
      <c r="J44" s="26"/>
    </row>
    <row r="45" spans="1:10" ht="18" customHeight="1" thickBot="1" x14ac:dyDescent="0.3">
      <c r="A45" s="62"/>
      <c r="B45" s="75"/>
      <c r="C45" s="62"/>
      <c r="D45" s="32" t="s">
        <v>71</v>
      </c>
      <c r="E45" s="32">
        <v>0.46</v>
      </c>
      <c r="F45" s="33"/>
      <c r="G45" s="34">
        <v>0</v>
      </c>
      <c r="H45" s="59">
        <f>E45*F45*G45*(18-D87)</f>
        <v>0</v>
      </c>
      <c r="I45" s="59"/>
      <c r="J45" s="26"/>
    </row>
    <row r="46" spans="1:10" ht="18" customHeight="1" thickBot="1" x14ac:dyDescent="0.3">
      <c r="A46" s="62"/>
      <c r="B46" s="75"/>
      <c r="C46" s="62"/>
      <c r="D46" s="32" t="s">
        <v>72</v>
      </c>
      <c r="E46" s="32">
        <v>0.46</v>
      </c>
      <c r="F46" s="33"/>
      <c r="G46" s="34">
        <v>0</v>
      </c>
      <c r="H46" s="59">
        <f>E46*F46*G46*(18-D87)</f>
        <v>0</v>
      </c>
      <c r="I46" s="59"/>
      <c r="J46" s="26"/>
    </row>
    <row r="47" spans="1:10" ht="18" customHeight="1" thickBot="1" x14ac:dyDescent="0.3">
      <c r="A47" s="62"/>
      <c r="B47" s="75"/>
      <c r="C47" s="62" t="s">
        <v>58</v>
      </c>
      <c r="D47" s="32" t="s">
        <v>70</v>
      </c>
      <c r="E47" s="32">
        <v>0.42</v>
      </c>
      <c r="F47" s="33"/>
      <c r="G47" s="34">
        <v>0</v>
      </c>
      <c r="H47" s="59">
        <f>E47*F47*G47*(18-D87)</f>
        <v>0</v>
      </c>
      <c r="I47" s="59"/>
      <c r="J47" s="26"/>
    </row>
    <row r="48" spans="1:10" ht="18" customHeight="1" thickBot="1" x14ac:dyDescent="0.3">
      <c r="A48" s="62"/>
      <c r="B48" s="75"/>
      <c r="C48" s="62"/>
      <c r="D48" s="32" t="s">
        <v>71</v>
      </c>
      <c r="E48" s="32">
        <v>0.42</v>
      </c>
      <c r="F48" s="33"/>
      <c r="G48" s="34">
        <v>0</v>
      </c>
      <c r="H48" s="59">
        <f>E48*F48*G48*(18-D87)</f>
        <v>0</v>
      </c>
      <c r="I48" s="59"/>
      <c r="J48" s="26"/>
    </row>
    <row r="49" spans="1:10" ht="18" customHeight="1" thickBot="1" x14ac:dyDescent="0.3">
      <c r="A49" s="62"/>
      <c r="B49" s="75"/>
      <c r="C49" s="62"/>
      <c r="D49" s="32" t="s">
        <v>72</v>
      </c>
      <c r="E49" s="32">
        <v>0.42</v>
      </c>
      <c r="F49" s="33"/>
      <c r="G49" s="34">
        <v>0</v>
      </c>
      <c r="H49" s="59">
        <f>E49*F49*G49*(18-D87)</f>
        <v>0</v>
      </c>
      <c r="I49" s="59"/>
      <c r="J49" s="26"/>
    </row>
    <row r="50" spans="1:10" ht="18" customHeight="1" thickBot="1" x14ac:dyDescent="0.3">
      <c r="A50" s="62"/>
      <c r="B50" s="75"/>
      <c r="C50" s="62" t="s">
        <v>55</v>
      </c>
      <c r="D50" s="32" t="s">
        <v>70</v>
      </c>
      <c r="E50" s="32">
        <v>0.42</v>
      </c>
      <c r="F50" s="33"/>
      <c r="G50" s="34">
        <v>0</v>
      </c>
      <c r="H50" s="59">
        <f>E50*F50*G50*(18-D87)</f>
        <v>0</v>
      </c>
      <c r="I50" s="59"/>
      <c r="J50" s="26"/>
    </row>
    <row r="51" spans="1:10" ht="18" customHeight="1" thickBot="1" x14ac:dyDescent="0.3">
      <c r="A51" s="62"/>
      <c r="B51" s="75"/>
      <c r="C51" s="62"/>
      <c r="D51" s="32" t="s">
        <v>71</v>
      </c>
      <c r="E51" s="32">
        <v>0.42</v>
      </c>
      <c r="F51" s="33"/>
      <c r="G51" s="34">
        <v>0</v>
      </c>
      <c r="H51" s="59">
        <f>E51*F51*G51*(18-D87)</f>
        <v>0</v>
      </c>
      <c r="I51" s="59"/>
      <c r="J51" s="26"/>
    </row>
    <row r="52" spans="1:10" ht="18" customHeight="1" thickBot="1" x14ac:dyDescent="0.3">
      <c r="A52" s="62"/>
      <c r="B52" s="75"/>
      <c r="C52" s="62"/>
      <c r="D52" s="32" t="s">
        <v>72</v>
      </c>
      <c r="E52" s="32">
        <v>0.42</v>
      </c>
      <c r="F52" s="33"/>
      <c r="G52" s="34">
        <v>0</v>
      </c>
      <c r="H52" s="59">
        <f>E52*F52*G52*(18-D87)</f>
        <v>0</v>
      </c>
      <c r="I52" s="59"/>
      <c r="J52" s="26"/>
    </row>
    <row r="53" spans="1:10" ht="14.25" customHeight="1" thickBot="1" x14ac:dyDescent="0.3">
      <c r="A53" s="62" t="s">
        <v>109</v>
      </c>
      <c r="B53" s="63" t="s">
        <v>60</v>
      </c>
      <c r="C53" s="63"/>
      <c r="D53" s="63"/>
      <c r="E53" s="32">
        <v>1</v>
      </c>
      <c r="F53" s="32">
        <v>0.52</v>
      </c>
      <c r="G53" s="35">
        <v>3880.23</v>
      </c>
      <c r="H53" s="59">
        <f>E53*F53*G53*(18-D87)</f>
        <v>31274.653800000004</v>
      </c>
      <c r="I53" s="59"/>
      <c r="J53" s="26"/>
    </row>
    <row r="54" spans="1:10" ht="16.2" thickBot="1" x14ac:dyDescent="0.3">
      <c r="A54" s="62"/>
      <c r="B54" s="63" t="s">
        <v>80</v>
      </c>
      <c r="C54" s="63"/>
      <c r="D54" s="63"/>
      <c r="E54" s="32">
        <v>0.75</v>
      </c>
      <c r="F54" s="32"/>
      <c r="G54" s="35">
        <v>0</v>
      </c>
      <c r="H54" s="59">
        <f>E54*F54*G54*(18-D87)</f>
        <v>0</v>
      </c>
      <c r="I54" s="59"/>
      <c r="J54" s="26"/>
    </row>
    <row r="55" spans="1:10" ht="15" customHeight="1" thickBot="1" x14ac:dyDescent="0.3">
      <c r="A55" s="62" t="s">
        <v>103</v>
      </c>
      <c r="B55" s="63" t="s">
        <v>104</v>
      </c>
      <c r="C55" s="63"/>
      <c r="D55" s="63"/>
      <c r="E55" s="32">
        <v>0.98</v>
      </c>
      <c r="F55" s="32"/>
      <c r="G55" s="35">
        <v>0</v>
      </c>
      <c r="H55" s="59">
        <f>E55*F55*G55*(18-D87)</f>
        <v>0</v>
      </c>
      <c r="I55" s="59"/>
      <c r="J55" s="26"/>
    </row>
    <row r="56" spans="1:10" ht="16.2" thickBot="1" x14ac:dyDescent="0.3">
      <c r="A56" s="62"/>
      <c r="B56" s="63" t="s">
        <v>105</v>
      </c>
      <c r="C56" s="63"/>
      <c r="D56" s="63"/>
      <c r="E56" s="32">
        <v>1</v>
      </c>
      <c r="F56" s="32"/>
      <c r="G56" s="35">
        <v>0</v>
      </c>
      <c r="H56" s="59">
        <f>E56*F56*G56*(18-D87)</f>
        <v>0</v>
      </c>
      <c r="I56" s="59"/>
      <c r="J56" s="26"/>
    </row>
    <row r="57" spans="1:10" ht="16.2" thickBot="1" x14ac:dyDescent="0.3">
      <c r="A57" s="62"/>
      <c r="B57" s="63" t="s">
        <v>59</v>
      </c>
      <c r="C57" s="63"/>
      <c r="D57" s="63"/>
      <c r="E57" s="32">
        <v>0.82</v>
      </c>
      <c r="F57" s="32"/>
      <c r="G57" s="35">
        <v>0</v>
      </c>
      <c r="H57" s="59">
        <f>E57*F57*G57*(18-D87)</f>
        <v>0</v>
      </c>
      <c r="I57" s="59"/>
      <c r="J57" s="26"/>
    </row>
    <row r="58" spans="1:10" ht="16.2" thickBot="1" x14ac:dyDescent="0.3">
      <c r="A58" s="62"/>
      <c r="B58" s="63" t="s">
        <v>56</v>
      </c>
      <c r="C58" s="63"/>
      <c r="D58" s="63"/>
      <c r="E58" s="32">
        <v>0.94</v>
      </c>
      <c r="F58" s="32"/>
      <c r="G58" s="35">
        <v>0</v>
      </c>
      <c r="H58" s="59">
        <f>E58*F58*G58*(18-D87)</f>
        <v>0</v>
      </c>
      <c r="I58" s="59"/>
      <c r="J58" s="26"/>
    </row>
    <row r="59" spans="1:10" ht="16.2" thickBot="1" x14ac:dyDescent="0.3">
      <c r="A59" s="62"/>
      <c r="B59" s="63" t="s">
        <v>58</v>
      </c>
      <c r="C59" s="63"/>
      <c r="D59" s="63"/>
      <c r="E59" s="32">
        <v>0.9</v>
      </c>
      <c r="F59" s="32"/>
      <c r="G59" s="35">
        <v>0</v>
      </c>
      <c r="H59" s="59">
        <f>E59*F59*G59*(18-D87)</f>
        <v>0</v>
      </c>
      <c r="I59" s="59"/>
      <c r="J59" s="26"/>
    </row>
    <row r="60" spans="1:10" ht="16.2" thickBot="1" x14ac:dyDescent="0.3">
      <c r="A60" s="62"/>
      <c r="B60" s="63" t="s">
        <v>55</v>
      </c>
      <c r="C60" s="63"/>
      <c r="D60" s="63"/>
      <c r="E60" s="32">
        <v>0.91</v>
      </c>
      <c r="F60" s="32"/>
      <c r="G60" s="35">
        <v>0</v>
      </c>
      <c r="H60" s="59">
        <f>E60*F60*G60*(18-D87)</f>
        <v>0</v>
      </c>
      <c r="I60" s="59"/>
      <c r="J60" s="26"/>
    </row>
    <row r="61" spans="1:10" ht="16.5" customHeight="1" thickBot="1" x14ac:dyDescent="0.3">
      <c r="A61" s="61" t="s">
        <v>84</v>
      </c>
      <c r="B61" s="61"/>
      <c r="C61" s="61" t="s">
        <v>61</v>
      </c>
      <c r="D61" s="61"/>
      <c r="E61" s="32">
        <v>1</v>
      </c>
      <c r="F61" s="32">
        <v>0.31</v>
      </c>
      <c r="G61" s="35">
        <v>734.95899999999995</v>
      </c>
      <c r="H61" s="59">
        <f>E61*F61*G61*(18-D87)</f>
        <v>3531.4779949999997</v>
      </c>
      <c r="I61" s="59"/>
      <c r="J61" s="26"/>
    </row>
    <row r="62" spans="1:10" ht="18.75" customHeight="1" thickBot="1" x14ac:dyDescent="0.3">
      <c r="A62" s="61"/>
      <c r="B62" s="61"/>
      <c r="C62" s="61" t="s">
        <v>62</v>
      </c>
      <c r="D62" s="61"/>
      <c r="E62" s="32">
        <v>1</v>
      </c>
      <c r="F62" s="32">
        <v>0.08</v>
      </c>
      <c r="G62" s="35">
        <v>581.94000000000005</v>
      </c>
      <c r="H62" s="59">
        <f>E62*F62*G62*(18-D87)</f>
        <v>721.60560000000009</v>
      </c>
      <c r="I62" s="59"/>
      <c r="J62" s="26"/>
    </row>
    <row r="63" spans="1:10" ht="18.75" customHeight="1" thickBot="1" x14ac:dyDescent="0.3">
      <c r="A63" s="61" t="s">
        <v>74</v>
      </c>
      <c r="B63" s="61"/>
      <c r="C63" s="61"/>
      <c r="D63" s="61"/>
      <c r="E63" s="32">
        <v>1</v>
      </c>
      <c r="F63" s="32"/>
      <c r="G63" s="35">
        <v>0</v>
      </c>
      <c r="H63" s="59">
        <f>E63*F63*G63*(18-D87)</f>
        <v>0</v>
      </c>
      <c r="I63" s="59"/>
      <c r="J63" s="26"/>
    </row>
    <row r="64" spans="1:10" ht="15" customHeight="1" thickBot="1" x14ac:dyDescent="0.3">
      <c r="A64" s="58" t="s">
        <v>86</v>
      </c>
      <c r="B64" s="58"/>
      <c r="C64" s="58" t="s">
        <v>76</v>
      </c>
      <c r="D64" s="58" t="s">
        <v>75</v>
      </c>
      <c r="E64" s="58" t="s">
        <v>57</v>
      </c>
      <c r="F64" s="58" t="s">
        <v>82</v>
      </c>
      <c r="G64" s="58"/>
      <c r="H64" s="78" t="s">
        <v>83</v>
      </c>
      <c r="I64" s="78"/>
      <c r="J64" s="26"/>
    </row>
    <row r="65" spans="1:10" ht="13.5" customHeight="1" thickBot="1" x14ac:dyDescent="0.3">
      <c r="A65" s="58"/>
      <c r="B65" s="58"/>
      <c r="C65" s="58"/>
      <c r="D65" s="58"/>
      <c r="E65" s="58"/>
      <c r="F65" s="58"/>
      <c r="G65" s="58"/>
      <c r="H65" s="78"/>
      <c r="I65" s="78"/>
      <c r="J65" s="26"/>
    </row>
    <row r="66" spans="1:10" ht="15.75" customHeight="1" thickBot="1" x14ac:dyDescent="0.3">
      <c r="A66" s="62" t="s">
        <v>78</v>
      </c>
      <c r="B66" s="76" t="s">
        <v>67</v>
      </c>
      <c r="C66" s="32" t="s">
        <v>59</v>
      </c>
      <c r="D66" s="31">
        <v>1311.84</v>
      </c>
      <c r="E66" s="36">
        <v>106</v>
      </c>
      <c r="F66" s="58">
        <v>0.1827</v>
      </c>
      <c r="G66" s="58"/>
      <c r="H66" s="60">
        <f>D66*E66*F66</f>
        <v>25405.355807999997</v>
      </c>
      <c r="I66" s="60"/>
      <c r="J66" s="27"/>
    </row>
    <row r="67" spans="1:10" ht="18" customHeight="1" thickBot="1" x14ac:dyDescent="0.3">
      <c r="A67" s="62"/>
      <c r="B67" s="76"/>
      <c r="C67" s="32" t="s">
        <v>56</v>
      </c>
      <c r="D67" s="32">
        <v>1050.27</v>
      </c>
      <c r="E67" s="36">
        <v>33</v>
      </c>
      <c r="F67" s="58">
        <v>0.1827</v>
      </c>
      <c r="G67" s="58"/>
      <c r="H67" s="60">
        <f t="shared" ref="H67:H81" si="0">D67*E67*F67</f>
        <v>6332.1828569999998</v>
      </c>
      <c r="I67" s="60"/>
      <c r="J67" s="27"/>
    </row>
    <row r="68" spans="1:10" ht="16.5" customHeight="1" thickBot="1" x14ac:dyDescent="0.3">
      <c r="A68" s="62"/>
      <c r="B68" s="76"/>
      <c r="C68" s="32" t="s">
        <v>58</v>
      </c>
      <c r="D68" s="32">
        <v>400.17599999999999</v>
      </c>
      <c r="E68" s="36">
        <v>56</v>
      </c>
      <c r="F68" s="58">
        <v>0.1827</v>
      </c>
      <c r="G68" s="58"/>
      <c r="H68" s="60">
        <f t="shared" si="0"/>
        <v>4094.2806912000001</v>
      </c>
      <c r="I68" s="60"/>
      <c r="J68" s="27"/>
    </row>
    <row r="69" spans="1:10" ht="18" customHeight="1" thickBot="1" x14ac:dyDescent="0.3">
      <c r="A69" s="62"/>
      <c r="B69" s="76"/>
      <c r="C69" s="32" t="s">
        <v>55</v>
      </c>
      <c r="D69" s="32">
        <v>460.59</v>
      </c>
      <c r="E69" s="36">
        <v>56</v>
      </c>
      <c r="F69" s="58">
        <v>0.1827</v>
      </c>
      <c r="G69" s="58"/>
      <c r="H69" s="60">
        <f t="shared" si="0"/>
        <v>4712.3884079999998</v>
      </c>
      <c r="I69" s="60"/>
      <c r="J69" s="26"/>
    </row>
    <row r="70" spans="1:10" ht="12.75" customHeight="1" thickBot="1" x14ac:dyDescent="0.3">
      <c r="A70" s="62"/>
      <c r="B70" s="76" t="s">
        <v>77</v>
      </c>
      <c r="C70" s="32" t="s">
        <v>59</v>
      </c>
      <c r="D70" s="32">
        <v>0</v>
      </c>
      <c r="E70" s="36">
        <v>106</v>
      </c>
      <c r="F70" s="58">
        <v>0</v>
      </c>
      <c r="G70" s="58"/>
      <c r="H70" s="60">
        <f t="shared" si="0"/>
        <v>0</v>
      </c>
      <c r="I70" s="60"/>
    </row>
    <row r="71" spans="1:10" ht="13.5" customHeight="1" thickBot="1" x14ac:dyDescent="0.3">
      <c r="A71" s="62"/>
      <c r="B71" s="76"/>
      <c r="C71" s="32" t="s">
        <v>56</v>
      </c>
      <c r="D71" s="32">
        <v>0</v>
      </c>
      <c r="E71" s="36">
        <v>33</v>
      </c>
      <c r="F71" s="58">
        <v>0</v>
      </c>
      <c r="G71" s="58"/>
      <c r="H71" s="60">
        <f t="shared" si="0"/>
        <v>0</v>
      </c>
      <c r="I71" s="60"/>
    </row>
    <row r="72" spans="1:10" ht="15" customHeight="1" thickBot="1" x14ac:dyDescent="0.3">
      <c r="A72" s="62"/>
      <c r="B72" s="76"/>
      <c r="C72" s="32" t="s">
        <v>58</v>
      </c>
      <c r="D72" s="32">
        <v>0</v>
      </c>
      <c r="E72" s="36">
        <v>56</v>
      </c>
      <c r="F72" s="58">
        <v>0</v>
      </c>
      <c r="G72" s="58"/>
      <c r="H72" s="60">
        <f t="shared" si="0"/>
        <v>0</v>
      </c>
      <c r="I72" s="60"/>
    </row>
    <row r="73" spans="1:10" ht="17.25" customHeight="1" thickBot="1" x14ac:dyDescent="0.3">
      <c r="A73" s="62"/>
      <c r="B73" s="76"/>
      <c r="C73" s="32" t="s">
        <v>55</v>
      </c>
      <c r="D73" s="32">
        <v>0</v>
      </c>
      <c r="E73" s="36">
        <v>56</v>
      </c>
      <c r="F73" s="58">
        <v>0</v>
      </c>
      <c r="G73" s="58"/>
      <c r="H73" s="60">
        <f t="shared" si="0"/>
        <v>0</v>
      </c>
      <c r="I73" s="60"/>
    </row>
    <row r="74" spans="1:10" ht="17.25" customHeight="1" thickBot="1" x14ac:dyDescent="0.3">
      <c r="A74" s="62" t="s">
        <v>68</v>
      </c>
      <c r="B74" s="62" t="s">
        <v>97</v>
      </c>
      <c r="C74" s="32" t="s">
        <v>59</v>
      </c>
      <c r="D74" s="32">
        <v>0</v>
      </c>
      <c r="E74" s="36">
        <v>106</v>
      </c>
      <c r="F74" s="58">
        <v>0</v>
      </c>
      <c r="G74" s="58"/>
      <c r="H74" s="60">
        <f>D74*E74*F74</f>
        <v>0</v>
      </c>
      <c r="I74" s="60"/>
    </row>
    <row r="75" spans="1:10" ht="17.25" customHeight="1" thickBot="1" x14ac:dyDescent="0.3">
      <c r="A75" s="62"/>
      <c r="B75" s="62"/>
      <c r="C75" s="32" t="s">
        <v>56</v>
      </c>
      <c r="D75" s="32">
        <v>0</v>
      </c>
      <c r="E75" s="36">
        <v>33</v>
      </c>
      <c r="F75" s="58">
        <v>0</v>
      </c>
      <c r="G75" s="58"/>
      <c r="H75" s="60">
        <f>D75*E75*F75</f>
        <v>0</v>
      </c>
      <c r="I75" s="60"/>
    </row>
    <row r="76" spans="1:10" ht="17.25" customHeight="1" thickBot="1" x14ac:dyDescent="0.3">
      <c r="A76" s="62"/>
      <c r="B76" s="62"/>
      <c r="C76" s="32" t="s">
        <v>58</v>
      </c>
      <c r="D76" s="32">
        <v>0</v>
      </c>
      <c r="E76" s="36">
        <v>56</v>
      </c>
      <c r="F76" s="58">
        <v>0</v>
      </c>
      <c r="G76" s="58"/>
      <c r="H76" s="60">
        <f>D76*E76*F76</f>
        <v>0</v>
      </c>
      <c r="I76" s="60"/>
    </row>
    <row r="77" spans="1:10" ht="17.25" customHeight="1" thickBot="1" x14ac:dyDescent="0.3">
      <c r="A77" s="62"/>
      <c r="B77" s="62"/>
      <c r="C77" s="32" t="s">
        <v>55</v>
      </c>
      <c r="D77" s="32">
        <v>0</v>
      </c>
      <c r="E77" s="36">
        <v>56</v>
      </c>
      <c r="F77" s="58">
        <v>0</v>
      </c>
      <c r="G77" s="58"/>
      <c r="H77" s="60">
        <f>D77*E77*F77</f>
        <v>0</v>
      </c>
      <c r="I77" s="60"/>
    </row>
    <row r="78" spans="1:10" ht="17.25" customHeight="1" thickBot="1" x14ac:dyDescent="0.3">
      <c r="A78" s="62"/>
      <c r="B78" s="62" t="s">
        <v>98</v>
      </c>
      <c r="C78" s="32" t="s">
        <v>59</v>
      </c>
      <c r="D78" s="32">
        <v>0</v>
      </c>
      <c r="E78" s="36">
        <v>106</v>
      </c>
      <c r="F78" s="58">
        <v>0</v>
      </c>
      <c r="G78" s="58"/>
      <c r="H78" s="60">
        <f t="shared" si="0"/>
        <v>0</v>
      </c>
      <c r="I78" s="60"/>
    </row>
    <row r="79" spans="1:10" ht="17.25" customHeight="1" thickBot="1" x14ac:dyDescent="0.3">
      <c r="A79" s="62"/>
      <c r="B79" s="62"/>
      <c r="C79" s="32" t="s">
        <v>56</v>
      </c>
      <c r="D79" s="32">
        <v>0</v>
      </c>
      <c r="E79" s="36">
        <v>33</v>
      </c>
      <c r="F79" s="58">
        <v>0</v>
      </c>
      <c r="G79" s="58"/>
      <c r="H79" s="60">
        <f t="shared" si="0"/>
        <v>0</v>
      </c>
      <c r="I79" s="60"/>
    </row>
    <row r="80" spans="1:10" ht="17.25" customHeight="1" thickBot="1" x14ac:dyDescent="0.3">
      <c r="A80" s="62"/>
      <c r="B80" s="62"/>
      <c r="C80" s="32" t="s">
        <v>58</v>
      </c>
      <c r="D80" s="32">
        <v>0</v>
      </c>
      <c r="E80" s="36">
        <v>56</v>
      </c>
      <c r="F80" s="58">
        <v>0</v>
      </c>
      <c r="G80" s="58"/>
      <c r="H80" s="60">
        <f t="shared" si="0"/>
        <v>0</v>
      </c>
      <c r="I80" s="60"/>
    </row>
    <row r="81" spans="1:10" ht="17.25" customHeight="1" thickBot="1" x14ac:dyDescent="0.3">
      <c r="A81" s="62"/>
      <c r="B81" s="62"/>
      <c r="C81" s="32" t="s">
        <v>55</v>
      </c>
      <c r="D81" s="32">
        <v>0</v>
      </c>
      <c r="E81" s="36">
        <v>56</v>
      </c>
      <c r="F81" s="58">
        <v>0</v>
      </c>
      <c r="G81" s="58"/>
      <c r="H81" s="60">
        <f t="shared" si="0"/>
        <v>0</v>
      </c>
      <c r="I81" s="60"/>
    </row>
    <row r="82" spans="1:10" ht="21.75" customHeight="1" thickBot="1" x14ac:dyDescent="0.3">
      <c r="A82" s="58" t="s">
        <v>85</v>
      </c>
      <c r="B82" s="58"/>
      <c r="C82" s="58"/>
      <c r="D82" s="58"/>
      <c r="E82" s="58"/>
      <c r="F82" s="58"/>
      <c r="G82" s="58"/>
      <c r="H82" s="58"/>
      <c r="I82" s="58"/>
      <c r="J82" s="28"/>
    </row>
    <row r="83" spans="1:10" ht="12.75" customHeight="1" thickBot="1" x14ac:dyDescent="0.3">
      <c r="A83" s="80" t="s">
        <v>87</v>
      </c>
      <c r="B83" s="80"/>
      <c r="C83" s="80"/>
      <c r="D83" s="63">
        <f>导出数据!G9</f>
        <v>21155.5</v>
      </c>
      <c r="E83" s="63"/>
      <c r="F83" s="77" t="s">
        <v>88</v>
      </c>
      <c r="G83" s="77"/>
      <c r="H83" s="59">
        <f>导出数据!G10</f>
        <v>41989</v>
      </c>
      <c r="I83" s="59"/>
    </row>
    <row r="84" spans="1:10" ht="16.2" thickBot="1" x14ac:dyDescent="0.3">
      <c r="A84" s="80"/>
      <c r="B84" s="80"/>
      <c r="C84" s="80"/>
      <c r="D84" s="63"/>
      <c r="E84" s="63"/>
      <c r="F84" s="77"/>
      <c r="G84" s="77"/>
      <c r="H84" s="59"/>
      <c r="I84" s="59"/>
    </row>
    <row r="85" spans="1:10" ht="14.25" customHeight="1" thickBot="1" x14ac:dyDescent="0.3">
      <c r="A85" s="80" t="s">
        <v>90</v>
      </c>
      <c r="B85" s="80"/>
      <c r="C85" s="80"/>
      <c r="D85" s="63">
        <f>导出数据!G11</f>
        <v>63466.5</v>
      </c>
      <c r="E85" s="63"/>
      <c r="F85" s="77" t="s">
        <v>89</v>
      </c>
      <c r="G85" s="77"/>
      <c r="H85" s="59">
        <f>导出数据!G12</f>
        <v>0.66</v>
      </c>
      <c r="I85" s="59"/>
    </row>
    <row r="86" spans="1:10" ht="16.2" thickBot="1" x14ac:dyDescent="0.3">
      <c r="A86" s="80"/>
      <c r="B86" s="80"/>
      <c r="C86" s="80"/>
      <c r="D86" s="63"/>
      <c r="E86" s="63"/>
      <c r="F86" s="77"/>
      <c r="G86" s="77"/>
      <c r="H86" s="59"/>
      <c r="I86" s="59"/>
    </row>
    <row r="87" spans="1:10" ht="16.2" thickBot="1" x14ac:dyDescent="0.3">
      <c r="A87" s="59" t="s">
        <v>91</v>
      </c>
      <c r="B87" s="59"/>
      <c r="C87" s="59"/>
      <c r="D87" s="59">
        <f>导出数据!G14</f>
        <v>2.5</v>
      </c>
      <c r="E87" s="59"/>
      <c r="F87" s="59" t="s">
        <v>92</v>
      </c>
      <c r="G87" s="59"/>
      <c r="H87" s="59">
        <v>-3.8</v>
      </c>
      <c r="I87" s="59"/>
    </row>
    <row r="88" spans="1:10" ht="16.2" thickBot="1" x14ac:dyDescent="0.3">
      <c r="A88" s="59"/>
      <c r="B88" s="59"/>
      <c r="C88" s="59"/>
      <c r="D88" s="59"/>
      <c r="E88" s="59"/>
      <c r="F88" s="59"/>
      <c r="G88" s="59"/>
      <c r="H88" s="59"/>
      <c r="I88" s="59"/>
    </row>
    <row r="89" spans="1:10" ht="14.25" customHeight="1" thickBot="1" x14ac:dyDescent="0.3">
      <c r="A89" s="79" t="s">
        <v>101</v>
      </c>
      <c r="B89" s="79"/>
      <c r="C89" s="79"/>
      <c r="D89" s="59">
        <f>IF(D83=0,0,H4/D83)</f>
        <v>1.455955630214365</v>
      </c>
      <c r="E89" s="59"/>
      <c r="F89" s="59" t="s">
        <v>99</v>
      </c>
      <c r="G89" s="59"/>
      <c r="H89" s="59">
        <f>IF(D83=0,0,SUM(H5:H12)/D83)</f>
        <v>4.4850024393854788</v>
      </c>
      <c r="I89" s="59"/>
    </row>
    <row r="90" spans="1:10" ht="16.2" thickBot="1" x14ac:dyDescent="0.3">
      <c r="A90" s="79"/>
      <c r="B90" s="79"/>
      <c r="C90" s="79"/>
      <c r="D90" s="59"/>
      <c r="E90" s="59"/>
      <c r="F90" s="59"/>
      <c r="G90" s="59"/>
      <c r="H90" s="59"/>
      <c r="I90" s="59"/>
    </row>
    <row r="91" spans="1:10" ht="16.2" thickBot="1" x14ac:dyDescent="0.3">
      <c r="A91" s="79" t="s">
        <v>107</v>
      </c>
      <c r="B91" s="79"/>
      <c r="C91" s="79"/>
      <c r="D91" s="59">
        <f>IF(D83=0,0,(SUM(H13:H28)+SUM(H55:H60)-SUM(H66:H73))/D83)</f>
        <v>2.8459372513436216</v>
      </c>
      <c r="E91" s="59"/>
      <c r="F91" s="79" t="s">
        <v>106</v>
      </c>
      <c r="G91" s="79"/>
      <c r="H91" s="59">
        <f>IF(D83=0,0,(SUM(H29:H52)-SUM(H74:H81))/D83)</f>
        <v>0</v>
      </c>
      <c r="I91" s="59"/>
    </row>
    <row r="92" spans="1:10" ht="16.2" thickBot="1" x14ac:dyDescent="0.3">
      <c r="A92" s="79"/>
      <c r="B92" s="79"/>
      <c r="C92" s="79"/>
      <c r="D92" s="59"/>
      <c r="E92" s="59"/>
      <c r="F92" s="79"/>
      <c r="G92" s="79"/>
      <c r="H92" s="59"/>
      <c r="I92" s="59"/>
    </row>
    <row r="93" spans="1:10" ht="16.2" thickBot="1" x14ac:dyDescent="0.3">
      <c r="A93" s="79" t="s">
        <v>100</v>
      </c>
      <c r="B93" s="79"/>
      <c r="C93" s="79"/>
      <c r="D93" s="59">
        <f>IF(D83=0,0,SUM(H61:H63)/D83)</f>
        <v>0.20103914324880054</v>
      </c>
      <c r="E93" s="59"/>
      <c r="F93" s="59" t="s">
        <v>108</v>
      </c>
      <c r="G93" s="59"/>
      <c r="H93" s="59">
        <f>IF(D83=0,0,SUM(H53:H54)/D83)</f>
        <v>1.4783226016875046</v>
      </c>
      <c r="I93" s="59"/>
    </row>
    <row r="94" spans="1:10" ht="16.2" thickBot="1" x14ac:dyDescent="0.3">
      <c r="A94" s="79"/>
      <c r="B94" s="79"/>
      <c r="C94" s="79"/>
      <c r="D94" s="59"/>
      <c r="E94" s="59"/>
      <c r="F94" s="59"/>
      <c r="G94" s="59"/>
      <c r="H94" s="59"/>
      <c r="I94" s="59"/>
    </row>
    <row r="95" spans="1:10" ht="14.25" customHeight="1" thickBot="1" x14ac:dyDescent="0.3">
      <c r="A95" s="59" t="s">
        <v>93</v>
      </c>
      <c r="B95" s="59"/>
      <c r="C95" s="59"/>
      <c r="D95" s="59">
        <f>(Ti-T_Heat)*(0.28*rou*0.5*(IF(IsStairHeating,0.65,0.6)*V0))/A0</f>
        <v>5.0022970200000003</v>
      </c>
      <c r="E95" s="59"/>
      <c r="F95" s="59" t="s">
        <v>81</v>
      </c>
      <c r="G95" s="59"/>
      <c r="H95" s="59">
        <f>D89+H89+D91+H91+D93+H93+D95-3.8</f>
        <v>11.668554085879769</v>
      </c>
      <c r="I95" s="59"/>
    </row>
    <row r="96" spans="1:10" ht="15" customHeight="1" thickBot="1" x14ac:dyDescent="0.3">
      <c r="A96" s="59"/>
      <c r="B96" s="59"/>
      <c r="C96" s="59"/>
      <c r="D96" s="59"/>
      <c r="E96" s="59"/>
      <c r="F96" s="59"/>
      <c r="G96" s="59"/>
      <c r="H96" s="59"/>
      <c r="I96" s="59"/>
    </row>
    <row r="97" spans="1:9" x14ac:dyDescent="0.25">
      <c r="A97" s="22"/>
      <c r="B97" s="22"/>
      <c r="C97" s="22"/>
      <c r="D97" s="22"/>
      <c r="E97" s="22"/>
      <c r="F97" s="30"/>
      <c r="G97" s="22"/>
      <c r="H97" s="22"/>
      <c r="I97" s="22"/>
    </row>
    <row r="98" spans="1:9" x14ac:dyDescent="0.25">
      <c r="A98" s="22"/>
      <c r="B98" s="22"/>
      <c r="C98" s="22"/>
      <c r="D98" s="22"/>
      <c r="E98" s="22"/>
      <c r="F98" s="30"/>
      <c r="G98" s="22"/>
      <c r="H98" s="22"/>
      <c r="I98" s="22"/>
    </row>
  </sheetData>
  <mergeCells count="185">
    <mergeCell ref="H55:I55"/>
    <mergeCell ref="H56:I56"/>
    <mergeCell ref="H57:I57"/>
    <mergeCell ref="H58:I58"/>
    <mergeCell ref="H59:I59"/>
    <mergeCell ref="H60:I60"/>
    <mergeCell ref="A95:C96"/>
    <mergeCell ref="F95:G96"/>
    <mergeCell ref="F87:G88"/>
    <mergeCell ref="A91:C92"/>
    <mergeCell ref="D91:E92"/>
    <mergeCell ref="A87:C88"/>
    <mergeCell ref="D87:E88"/>
    <mergeCell ref="A89:C90"/>
    <mergeCell ref="H95:I96"/>
    <mergeCell ref="D95:E96"/>
    <mergeCell ref="A93:C94"/>
    <mergeCell ref="D93:E94"/>
    <mergeCell ref="H87:I88"/>
    <mergeCell ref="H91:I92"/>
    <mergeCell ref="H93:I94"/>
    <mergeCell ref="F89:G90"/>
    <mergeCell ref="H89:I90"/>
    <mergeCell ref="F93:G94"/>
    <mergeCell ref="F91:G92"/>
    <mergeCell ref="A85:C86"/>
    <mergeCell ref="D85:E86"/>
    <mergeCell ref="F85:G86"/>
    <mergeCell ref="D89:E90"/>
    <mergeCell ref="H81:I81"/>
    <mergeCell ref="H83:I84"/>
    <mergeCell ref="A82:I82"/>
    <mergeCell ref="A83:C84"/>
    <mergeCell ref="D83:E84"/>
    <mergeCell ref="F83:G84"/>
    <mergeCell ref="H64:I65"/>
    <mergeCell ref="H70:I70"/>
    <mergeCell ref="H66:I66"/>
    <mergeCell ref="H85:I86"/>
    <mergeCell ref="H71:I71"/>
    <mergeCell ref="H72:I72"/>
    <mergeCell ref="H73:I73"/>
    <mergeCell ref="H78:I78"/>
    <mergeCell ref="H79:I79"/>
    <mergeCell ref="H80:I80"/>
    <mergeCell ref="H54:I54"/>
    <mergeCell ref="H61:I61"/>
    <mergeCell ref="H62:I62"/>
    <mergeCell ref="H63:I63"/>
    <mergeCell ref="H50:I50"/>
    <mergeCell ref="H51:I51"/>
    <mergeCell ref="H52:I52"/>
    <mergeCell ref="H53:I53"/>
    <mergeCell ref="H75:I75"/>
    <mergeCell ref="H46:I46"/>
    <mergeCell ref="H47:I47"/>
    <mergeCell ref="H48:I48"/>
    <mergeCell ref="H49:I49"/>
    <mergeCell ref="H42:I42"/>
    <mergeCell ref="H43:I43"/>
    <mergeCell ref="H44:I44"/>
    <mergeCell ref="H45:I45"/>
    <mergeCell ref="H38:I38"/>
    <mergeCell ref="H39:I39"/>
    <mergeCell ref="H40:I40"/>
    <mergeCell ref="H41:I41"/>
    <mergeCell ref="H34:I34"/>
    <mergeCell ref="H35:I35"/>
    <mergeCell ref="H36:I36"/>
    <mergeCell ref="H37:I37"/>
    <mergeCell ref="H30:I30"/>
    <mergeCell ref="H31:I31"/>
    <mergeCell ref="H32:I32"/>
    <mergeCell ref="H33:I33"/>
    <mergeCell ref="H26:I26"/>
    <mergeCell ref="H27:I27"/>
    <mergeCell ref="H28:I28"/>
    <mergeCell ref="H29:I29"/>
    <mergeCell ref="H4:I4"/>
    <mergeCell ref="H5:I5"/>
    <mergeCell ref="H6:I6"/>
    <mergeCell ref="H10:I10"/>
    <mergeCell ref="H7:I7"/>
    <mergeCell ref="H8:I8"/>
    <mergeCell ref="H9:I9"/>
    <mergeCell ref="F64:G65"/>
    <mergeCell ref="H12:I12"/>
    <mergeCell ref="H13:I13"/>
    <mergeCell ref="H14:I14"/>
    <mergeCell ref="H15:I15"/>
    <mergeCell ref="H16:I16"/>
    <mergeCell ref="H21:I21"/>
    <mergeCell ref="H22:I22"/>
    <mergeCell ref="H23:I23"/>
    <mergeCell ref="H25:I25"/>
    <mergeCell ref="H74:I74"/>
    <mergeCell ref="F67:G67"/>
    <mergeCell ref="F68:G68"/>
    <mergeCell ref="F69:G69"/>
    <mergeCell ref="H67:I67"/>
    <mergeCell ref="H68:I68"/>
    <mergeCell ref="H69:I69"/>
    <mergeCell ref="F73:G73"/>
    <mergeCell ref="F70:G70"/>
    <mergeCell ref="A74:A81"/>
    <mergeCell ref="B74:B77"/>
    <mergeCell ref="A63:D63"/>
    <mergeCell ref="D64:D65"/>
    <mergeCell ref="C64:C65"/>
    <mergeCell ref="B78:B81"/>
    <mergeCell ref="A64:B65"/>
    <mergeCell ref="B66:B69"/>
    <mergeCell ref="B70:B73"/>
    <mergeCell ref="A66:A73"/>
    <mergeCell ref="C61:D61"/>
    <mergeCell ref="C44:C46"/>
    <mergeCell ref="C35:C37"/>
    <mergeCell ref="C47:C49"/>
    <mergeCell ref="C50:C52"/>
    <mergeCell ref="B55:D55"/>
    <mergeCell ref="B56:D56"/>
    <mergeCell ref="B57:D57"/>
    <mergeCell ref="B59:D59"/>
    <mergeCell ref="B60:D60"/>
    <mergeCell ref="A29:A52"/>
    <mergeCell ref="B53:D53"/>
    <mergeCell ref="C41:C43"/>
    <mergeCell ref="B58:D58"/>
    <mergeCell ref="B29:B40"/>
    <mergeCell ref="B41:B52"/>
    <mergeCell ref="A53:A54"/>
    <mergeCell ref="A55:A60"/>
    <mergeCell ref="B13:C16"/>
    <mergeCell ref="C9:D9"/>
    <mergeCell ref="C10:D10"/>
    <mergeCell ref="C11:D11"/>
    <mergeCell ref="C62:D62"/>
    <mergeCell ref="C26:D26"/>
    <mergeCell ref="C38:C40"/>
    <mergeCell ref="B54:D54"/>
    <mergeCell ref="A25:B28"/>
    <mergeCell ref="C28:D28"/>
    <mergeCell ref="A4:D4"/>
    <mergeCell ref="C12:D12"/>
    <mergeCell ref="C5:D5"/>
    <mergeCell ref="C6:D6"/>
    <mergeCell ref="C7:D7"/>
    <mergeCell ref="B5:B8"/>
    <mergeCell ref="C8:D8"/>
    <mergeCell ref="A1:J1"/>
    <mergeCell ref="A2:D3"/>
    <mergeCell ref="E2:E3"/>
    <mergeCell ref="F2:F3"/>
    <mergeCell ref="G2:G3"/>
    <mergeCell ref="H2:I3"/>
    <mergeCell ref="A61:B62"/>
    <mergeCell ref="C29:C31"/>
    <mergeCell ref="C32:C34"/>
    <mergeCell ref="C25:D25"/>
    <mergeCell ref="C27:D27"/>
    <mergeCell ref="A5:A12"/>
    <mergeCell ref="B9:B12"/>
    <mergeCell ref="A13:A24"/>
    <mergeCell ref="B17:C20"/>
    <mergeCell ref="B21:C24"/>
    <mergeCell ref="F77:G77"/>
    <mergeCell ref="H77:I77"/>
    <mergeCell ref="F75:G75"/>
    <mergeCell ref="F79:G79"/>
    <mergeCell ref="E64:E65"/>
    <mergeCell ref="H11:I11"/>
    <mergeCell ref="F71:G71"/>
    <mergeCell ref="F72:G72"/>
    <mergeCell ref="F66:G66"/>
    <mergeCell ref="F74:G74"/>
    <mergeCell ref="F80:G80"/>
    <mergeCell ref="F81:G81"/>
    <mergeCell ref="F78:G78"/>
    <mergeCell ref="H24:I24"/>
    <mergeCell ref="H17:I17"/>
    <mergeCell ref="H18:I18"/>
    <mergeCell ref="H19:I19"/>
    <mergeCell ref="H20:I20"/>
    <mergeCell ref="F76:G76"/>
    <mergeCell ref="H76:I76"/>
  </mergeCells>
  <phoneticPr fontId="2" type="noConversion"/>
  <pageMargins left="0.74803149606299213" right="0.74803149606299213" top="0.39370078740157483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22</vt:i4>
      </vt:variant>
    </vt:vector>
  </HeadingPairs>
  <TitlesOfParts>
    <vt:vector size="24" baseType="lpstr">
      <vt:lpstr>导出数据</vt:lpstr>
      <vt:lpstr>热工表</vt:lpstr>
      <vt:lpstr>A0</vt:lpstr>
      <vt:lpstr>F0</vt:lpstr>
      <vt:lpstr>FloorNum</vt:lpstr>
      <vt:lpstr>IsStairHeating</vt:lpstr>
      <vt:lpstr>Lat_</vt:lpstr>
      <vt:lpstr>Loc_</vt:lpstr>
      <vt:lpstr>ProjName</vt:lpstr>
      <vt:lpstr>Qc</vt:lpstr>
      <vt:lpstr>Qh</vt:lpstr>
      <vt:lpstr>rou</vt:lpstr>
      <vt:lpstr>S</vt:lpstr>
      <vt:lpstr>T_Heat</vt:lpstr>
      <vt:lpstr>Ti</vt:lpstr>
      <vt:lpstr>V0</vt:lpstr>
      <vt:lpstr>WinRatioEast</vt:lpstr>
      <vt:lpstr>WinRatioNorth</vt:lpstr>
      <vt:lpstr>WinRatioSouth</vt:lpstr>
      <vt:lpstr>WinRatioWest</vt:lpstr>
      <vt:lpstr>Z</vt:lpstr>
      <vt:lpstr>地下层数</vt:lpstr>
      <vt:lpstr>地下墙R</vt:lpstr>
      <vt:lpstr>周边地面R</vt:lpstr>
    </vt:vector>
  </TitlesOfParts>
  <Company>DEEPIN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河南居住建筑（寒冷）耗热量计算表</dc:title>
  <dc:creator>fxb</dc:creator>
  <cp:lastModifiedBy>fxb</cp:lastModifiedBy>
  <cp:lastPrinted>2013-04-28T03:12:35Z</cp:lastPrinted>
  <dcterms:created xsi:type="dcterms:W3CDTF">2007-07-27T02:43:04Z</dcterms:created>
  <dcterms:modified xsi:type="dcterms:W3CDTF">2022-01-05T15:25:41Z</dcterms:modified>
</cp:coreProperties>
</file>