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75"/>
  </bookViews>
  <sheets>
    <sheet name="附录C" sheetId="1" r:id="rId1"/>
    <sheet name="Para" sheetId="2" state="hidden" r:id="rId2"/>
  </sheets>
  <definedNames>
    <definedName name="北向窗墙比">附录C!$D$11</definedName>
    <definedName name="变形缝保温层R">附录C!$C$28</definedName>
    <definedName name="采暖地下室外墙保温层R">附录C!$C$27</definedName>
    <definedName name="采暖与非采暖隔墙K">附录C!$C$22</definedName>
    <definedName name="参照建筑供暖供冷总耗电量">附录C!$F$44</definedName>
    <definedName name="东向窗墙比">附录C!$A$11</definedName>
    <definedName name="供暖供冷总耗电量">附录C!$C$44</definedName>
    <definedName name="建筑面积">附录C!$B$7</definedName>
    <definedName name="建筑体积">附录C!$B$8</definedName>
    <definedName name="南向窗墙比">附录C!$C$11</definedName>
    <definedName name="软件版本">附录C!$E$6</definedName>
    <definedName name="软件全称">附录C!$B$6</definedName>
    <definedName name="设计单位">附录C!$B$4</definedName>
    <definedName name="体型系数">附录C!$E$8</definedName>
    <definedName name="天窗K">附录C!$C$14</definedName>
    <definedName name="天窗SHGC">附录C!$D$14</definedName>
    <definedName name="天窗屋顶比">附录C!$E$11</definedName>
    <definedName name="挑空楼板K">附录C!$C$21</definedName>
    <definedName name="外表面积">附录C!$E$7</definedName>
    <definedName name="外窗K—北向">附录C!$C$18</definedName>
    <definedName name="外窗K—东向">附录C!$C$15</definedName>
    <definedName name="外窗K—南向">附录C!$C$17</definedName>
    <definedName name="外窗K—西向">附录C!$C$16</definedName>
    <definedName name="外窗SHGC—北向">附录C!$D$18</definedName>
    <definedName name="外窗SHGC—东向">附录C!$D$15</definedName>
    <definedName name="外窗SHGC—南向">附录C!$D$17</definedName>
    <definedName name="外窗SHGC—西向">附录C!$D$16</definedName>
    <definedName name="外墙D">Para!$B$22</definedName>
    <definedName name="外墙K">附录C!$C$20</definedName>
    <definedName name="屋顶D">Para!$B$21</definedName>
    <definedName name="屋顶K">附录C!$C$19</definedName>
    <definedName name="西向窗墙比">附录C!$B$11</definedName>
    <definedName name="项目地址">附录C!$B$3</definedName>
    <definedName name="项目名称">附录C!$B$2</definedName>
    <definedName name="周边地面保温层R">附录C!$C$26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<sst xmlns="http://schemas.openxmlformats.org/spreadsheetml/2006/main" count="152" uniqueCount="75">
  <si>
    <t>附录C 建筑围护结构热工性能权衡判断审核表</t>
  </si>
  <si>
    <t>项目名称</t>
  </si>
  <si>
    <t>贵州省镇山村适老民居</t>
  </si>
  <si>
    <t>工程地址</t>
  </si>
  <si>
    <t>设计单位</t>
  </si>
  <si>
    <t>设计日期</t>
  </si>
  <si>
    <t>气候区域</t>
  </si>
  <si>
    <t>温和A区</t>
  </si>
  <si>
    <t>采用软件</t>
  </si>
  <si>
    <t>斯维尔节能设计BECS2022</t>
  </si>
  <si>
    <t>软件版本</t>
  </si>
  <si>
    <t>建筑面积</t>
  </si>
  <si>
    <t>㎡</t>
  </si>
  <si>
    <t>建筑外表面积</t>
  </si>
  <si>
    <t>建筑体积</t>
  </si>
  <si>
    <t>m³</t>
  </si>
  <si>
    <t>建筑体形系数</t>
  </si>
  <si>
    <t>设计建筑窗墙面积比</t>
  </si>
  <si>
    <r>
      <rPr>
        <sz val="11"/>
        <color theme="1"/>
        <rFont val="宋体"/>
        <charset val="134"/>
        <scheme val="minor"/>
      </rPr>
      <t>屋顶透光部分与屋顶总面积之比</t>
    </r>
    <r>
      <rPr>
        <i/>
        <sz val="11"/>
        <color indexed="8"/>
        <rFont val="宋体"/>
        <charset val="134"/>
      </rPr>
      <t>M</t>
    </r>
  </si>
  <si>
    <r>
      <rPr>
        <i/>
        <sz val="11"/>
        <color indexed="8"/>
        <rFont val="宋体"/>
        <charset val="134"/>
      </rPr>
      <t>M</t>
    </r>
    <r>
      <rPr>
        <sz val="11"/>
        <color theme="1"/>
        <rFont val="宋体"/>
        <charset val="134"/>
        <scheme val="minor"/>
      </rPr>
      <t>的限值</t>
    </r>
  </si>
  <si>
    <t>立面1</t>
  </si>
  <si>
    <t>立面2</t>
  </si>
  <si>
    <t>立面3</t>
  </si>
  <si>
    <t>立面4</t>
  </si>
  <si>
    <t>－</t>
  </si>
  <si>
    <t>围护结构部位</t>
  </si>
  <si>
    <t>设计建筑</t>
  </si>
  <si>
    <t>参照建筑</t>
  </si>
  <si>
    <t>是否符合标准规定的限值</t>
  </si>
  <si>
    <r>
      <rPr>
        <sz val="11"/>
        <color theme="1"/>
        <rFont val="宋体"/>
        <charset val="134"/>
        <scheme val="minor"/>
      </rPr>
      <t>传热系数</t>
    </r>
    <r>
      <rPr>
        <i/>
        <sz val="11"/>
        <color indexed="8"/>
        <rFont val="宋体"/>
        <charset val="134"/>
      </rPr>
      <t>K</t>
    </r>
    <r>
      <rPr>
        <sz val="11"/>
        <color theme="1"/>
        <rFont val="宋体"/>
        <charset val="134"/>
        <scheme val="minor"/>
      </rPr>
      <t xml:space="preserve">
W/（㎡·K）</t>
    </r>
  </si>
  <si>
    <r>
      <rPr>
        <sz val="11"/>
        <color theme="1"/>
        <rFont val="宋体"/>
        <charset val="134"/>
        <scheme val="minor"/>
      </rPr>
      <t xml:space="preserve">太阳得热系数
</t>
    </r>
    <r>
      <rPr>
        <i/>
        <sz val="11"/>
        <color indexed="8"/>
        <rFont val="宋体"/>
        <charset val="134"/>
      </rPr>
      <t>SHGC</t>
    </r>
  </si>
  <si>
    <t>屋顶透光部分</t>
  </si>
  <si>
    <t>立面1外窗（包括透明幕墙）</t>
  </si>
  <si>
    <t>立面2外窗（包括透明幕墙）</t>
  </si>
  <si>
    <t>立面3外窗（包括透明幕墙）</t>
  </si>
  <si>
    <t>立面4外窗（包括透明幕墙）</t>
  </si>
  <si>
    <t>屋面</t>
  </si>
  <si>
    <t>—</t>
  </si>
  <si>
    <t>外墙（包括非透光幕墙）</t>
  </si>
  <si>
    <t>底面接触室外空气的架空或外挑楼板</t>
  </si>
  <si>
    <t>非供暖房间与供暖房间的隔墙与楼板</t>
  </si>
  <si>
    <t>保温材料层热阻
R[（㎡·K）/W]</t>
  </si>
  <si>
    <t>周边地面</t>
  </si>
  <si>
    <t>不要求</t>
  </si>
  <si>
    <t>供暖地下室与土壤接触的外墙</t>
  </si>
  <si>
    <t>变形缝（两侧墙内保温时）</t>
  </si>
  <si>
    <t>权衡判断基本
要求判定</t>
  </si>
  <si>
    <t>围护结构传热系数基本要求K
[W/(㎡·K)]</t>
  </si>
  <si>
    <t>设计建筑是否满足基本要求</t>
  </si>
  <si>
    <t>外窗（包括透光幕墙）</t>
  </si>
  <si>
    <r>
      <rPr>
        <sz val="11"/>
        <color theme="1"/>
        <rFont val="宋体"/>
        <charset val="134"/>
        <scheme val="minor"/>
      </rPr>
      <t>太阳得热系数</t>
    </r>
    <r>
      <rPr>
        <i/>
        <sz val="11"/>
        <color indexed="8"/>
        <rFont val="宋体"/>
        <charset val="134"/>
      </rPr>
      <t>SHGC</t>
    </r>
  </si>
  <si>
    <t>围护结构是否满足基本要求</t>
  </si>
  <si>
    <t>权衡计算结结果</t>
  </si>
  <si>
    <t>设计建筑（kWh/㎡）</t>
  </si>
  <si>
    <t>参照建筑（kWh/㎡）</t>
  </si>
  <si>
    <t>全年供暖和空调总耗电量</t>
  </si>
  <si>
    <t>权衡判断结论</t>
  </si>
  <si>
    <t>设计建筑的围护结构热工性能</t>
  </si>
  <si>
    <t>窗墙比</t>
  </si>
  <si>
    <t>严寒AB甲</t>
  </si>
  <si>
    <t>严寒C甲</t>
  </si>
  <si>
    <t>寒冷K</t>
  </si>
  <si>
    <t>寒冷SHGC</t>
  </si>
  <si>
    <t>夏热冬冷K</t>
  </si>
  <si>
    <t>夏热冬冷SHGC</t>
  </si>
  <si>
    <t>夏热冬暖K</t>
  </si>
  <si>
    <t>夏热冬暖SHGC</t>
  </si>
  <si>
    <t>温和K</t>
  </si>
  <si>
    <t>温和SHGC</t>
  </si>
  <si>
    <t>S&lt;=0.3</t>
  </si>
  <si>
    <t>S&gt;0.3</t>
  </si>
  <si>
    <t>东南西</t>
  </si>
  <si>
    <t>北</t>
  </si>
  <si>
    <t>屋顶D</t>
  </si>
  <si>
    <t>外墙D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</si>
</sst>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5" applyNumberFormat="0" applyFill="0" applyAlignment="0" applyProtection="0">
      <alignment vertical="center"/>
    </xf>
    <xf numFmtId="0" fontId="9" fillId="0" borderId="35" applyNumberFormat="0" applyFill="0" applyAlignment="0" applyProtection="0">
      <alignment vertical="center"/>
    </xf>
    <xf numFmtId="0" fontId="10" fillId="0" borderId="3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37" applyNumberFormat="0" applyAlignment="0" applyProtection="0">
      <alignment vertical="center"/>
    </xf>
    <xf numFmtId="0" fontId="12" fillId="5" borderId="38" applyNumberFormat="0" applyAlignment="0" applyProtection="0">
      <alignment vertical="center"/>
    </xf>
    <xf numFmtId="0" fontId="13" fillId="5" borderId="37" applyNumberFormat="0" applyAlignment="0" applyProtection="0">
      <alignment vertical="center"/>
    </xf>
    <xf numFmtId="0" fontId="14" fillId="6" borderId="39" applyNumberFormat="0" applyAlignment="0" applyProtection="0">
      <alignment vertical="center"/>
    </xf>
    <xf numFmtId="0" fontId="15" fillId="0" borderId="40" applyNumberFormat="0" applyFill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/>
    <xf numFmtId="176" fontId="0" fillId="0" borderId="6" xfId="0" applyNumberFormat="1" applyBorder="1"/>
    <xf numFmtId="177" fontId="0" fillId="0" borderId="6" xfId="0" applyNumberFormat="1" applyBorder="1"/>
    <xf numFmtId="0" fontId="0" fillId="0" borderId="7" xfId="0" applyBorder="1"/>
    <xf numFmtId="176" fontId="0" fillId="0" borderId="8" xfId="0" applyNumberFormat="1" applyBorder="1"/>
    <xf numFmtId="177" fontId="0" fillId="0" borderId="8" xfId="0" applyNumberFormat="1" applyBorder="1"/>
    <xf numFmtId="0" fontId="0" fillId="0" borderId="3" xfId="0" applyBorder="1"/>
    <xf numFmtId="176" fontId="0" fillId="0" borderId="4" xfId="0" applyNumberFormat="1" applyBorder="1"/>
    <xf numFmtId="177" fontId="0" fillId="0" borderId="4" xfId="0" applyNumberFormat="1" applyBorder="1"/>
    <xf numFmtId="0" fontId="1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8" xfId="0" applyBorder="1"/>
    <xf numFmtId="0" fontId="0" fillId="0" borderId="16" xfId="0" applyBorder="1"/>
    <xf numFmtId="0" fontId="0" fillId="0" borderId="4" xfId="0" applyBorder="1"/>
    <xf numFmtId="0" fontId="0" fillId="0" borderId="14" xfId="0" applyBorder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ont>
        <b val="1"/>
        <i val="0"/>
        <color indexed="10"/>
      </font>
    </dxf>
    <dxf>
      <font>
        <b val="1"/>
        <i val="0"/>
        <color indexed="12"/>
      </font>
    </dxf>
    <dxf>
      <font>
        <b val="0"/>
        <i val="0"/>
        <color indexed="10"/>
      </font>
    </dxf>
    <dxf>
      <font>
        <b val="0"/>
        <i val="0"/>
        <color indexed="12"/>
      </font>
    </dxf>
    <dxf>
      <font>
        <color indexed="10"/>
      </font>
    </dxf>
    <dxf>
      <font>
        <color indexed="12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I10" sqref="I10"/>
    </sheetView>
  </sheetViews>
  <sheetFormatPr defaultColWidth="9" defaultRowHeight="13.5"/>
  <cols>
    <col min="1" max="7" width="13.6666666666667" style="27" customWidth="1"/>
    <col min="8" max="16384" width="9" style="27"/>
  </cols>
  <sheetData>
    <row r="1" ht="16.5" customHeight="1" spans="1:7">
      <c r="A1" s="28" t="s">
        <v>0</v>
      </c>
      <c r="B1" s="28"/>
      <c r="C1" s="28"/>
      <c r="D1" s="28"/>
      <c r="E1" s="28"/>
      <c r="F1" s="28"/>
      <c r="G1" s="28"/>
    </row>
    <row r="2" ht="16.5" customHeight="1" spans="1:7">
      <c r="A2" s="29" t="s">
        <v>1</v>
      </c>
      <c r="B2" s="30" t="s">
        <v>2</v>
      </c>
      <c r="C2" s="31"/>
      <c r="D2" s="31"/>
      <c r="E2" s="31"/>
      <c r="F2" s="31"/>
      <c r="G2" s="32"/>
    </row>
    <row r="3" ht="16.5" customHeight="1" spans="1:7">
      <c r="A3" s="33" t="s">
        <v>3</v>
      </c>
      <c r="B3" s="34"/>
      <c r="C3" s="35"/>
      <c r="D3" s="35"/>
      <c r="E3" s="35"/>
      <c r="F3" s="35"/>
      <c r="G3" s="36"/>
    </row>
    <row r="4" ht="16.5" customHeight="1" spans="1:7">
      <c r="A4" s="33" t="s">
        <v>4</v>
      </c>
      <c r="B4" s="34"/>
      <c r="C4" s="35"/>
      <c r="D4" s="35"/>
      <c r="E4" s="35"/>
      <c r="F4" s="35"/>
      <c r="G4" s="36"/>
    </row>
    <row r="5" ht="16.5" customHeight="1" spans="1:7">
      <c r="A5" s="33" t="s">
        <v>5</v>
      </c>
      <c r="B5" s="37"/>
      <c r="C5" s="38"/>
      <c r="D5" s="39" t="s">
        <v>6</v>
      </c>
      <c r="E5" s="37" t="s">
        <v>7</v>
      </c>
      <c r="F5" s="35"/>
      <c r="G5" s="36"/>
    </row>
    <row r="6" ht="16.5" customHeight="1" spans="1:7">
      <c r="A6" s="33" t="s">
        <v>8</v>
      </c>
      <c r="B6" s="34" t="s">
        <v>9</v>
      </c>
      <c r="C6" s="38"/>
      <c r="D6" s="39" t="s">
        <v>10</v>
      </c>
      <c r="E6" s="34">
        <v>20220808</v>
      </c>
      <c r="F6" s="35"/>
      <c r="G6" s="36"/>
    </row>
    <row r="7" ht="16.5" customHeight="1" spans="1:7">
      <c r="A7" s="33" t="s">
        <v>11</v>
      </c>
      <c r="B7" s="40">
        <v>0</v>
      </c>
      <c r="C7" s="41" t="s">
        <v>12</v>
      </c>
      <c r="D7" s="39" t="s">
        <v>13</v>
      </c>
      <c r="E7" s="34">
        <v>0</v>
      </c>
      <c r="F7" s="35"/>
      <c r="G7" s="42" t="s">
        <v>12</v>
      </c>
    </row>
    <row r="8" ht="16.5" customHeight="1" spans="1:7">
      <c r="A8" s="33" t="s">
        <v>14</v>
      </c>
      <c r="B8" s="40">
        <v>0</v>
      </c>
      <c r="C8" s="41" t="s">
        <v>15</v>
      </c>
      <c r="D8" s="39" t="s">
        <v>16</v>
      </c>
      <c r="E8" s="34">
        <v>0</v>
      </c>
      <c r="F8" s="35"/>
      <c r="G8" s="36"/>
    </row>
    <row r="9" ht="16.5" customHeight="1" spans="1:7">
      <c r="A9" s="43" t="s">
        <v>17</v>
      </c>
      <c r="B9" s="44"/>
      <c r="C9" s="44"/>
      <c r="D9" s="44"/>
      <c r="E9" s="45" t="s">
        <v>18</v>
      </c>
      <c r="F9" s="45"/>
      <c r="G9" s="46" t="s">
        <v>19</v>
      </c>
    </row>
    <row r="10" ht="16.5" customHeight="1" spans="1:7">
      <c r="A10" s="33" t="s">
        <v>20</v>
      </c>
      <c r="B10" s="39" t="s">
        <v>21</v>
      </c>
      <c r="C10" s="39" t="s">
        <v>22</v>
      </c>
      <c r="D10" s="39" t="s">
        <v>23</v>
      </c>
      <c r="E10" s="45"/>
      <c r="F10" s="45"/>
      <c r="G10" s="47"/>
    </row>
    <row r="11" ht="16.5" customHeight="1" spans="1:7">
      <c r="A11" s="48">
        <v>0</v>
      </c>
      <c r="B11" s="49" t="s">
        <v>24</v>
      </c>
      <c r="C11" s="49" t="s">
        <v>24</v>
      </c>
      <c r="D11" s="49">
        <v>0</v>
      </c>
      <c r="E11" s="34" t="s">
        <v>24</v>
      </c>
      <c r="F11" s="38"/>
      <c r="G11" s="50">
        <v>0.2</v>
      </c>
    </row>
    <row r="12" ht="16.5" customHeight="1" spans="1:7">
      <c r="A12" s="43" t="s">
        <v>25</v>
      </c>
      <c r="B12" s="44"/>
      <c r="C12" s="44" t="s">
        <v>26</v>
      </c>
      <c r="D12" s="44"/>
      <c r="E12" s="44" t="s">
        <v>27</v>
      </c>
      <c r="F12" s="44"/>
      <c r="G12" s="51" t="s">
        <v>28</v>
      </c>
    </row>
    <row r="13" ht="27" spans="1:7">
      <c r="A13" s="43"/>
      <c r="B13" s="44"/>
      <c r="C13" s="45" t="s">
        <v>29</v>
      </c>
      <c r="D13" s="45" t="s">
        <v>30</v>
      </c>
      <c r="E13" s="45" t="s">
        <v>29</v>
      </c>
      <c r="F13" s="45" t="s">
        <v>30</v>
      </c>
      <c r="G13" s="51"/>
    </row>
    <row r="14" ht="18.75" customHeight="1" spans="1:7">
      <c r="A14" s="52" t="s">
        <v>31</v>
      </c>
      <c r="B14" s="45"/>
      <c r="C14" s="53" t="s">
        <v>24</v>
      </c>
      <c r="D14" s="53" t="s">
        <v>24</v>
      </c>
      <c r="E14" s="44">
        <v>3</v>
      </c>
      <c r="F14" s="44">
        <v>0.3</v>
      </c>
      <c r="G14" s="54" t="str">
        <f>IF(AND(OR(C14="－",C14&lt;=E14),OR(D14="－",D14&lt;=F14)),"满足","不满足")</f>
        <v>满足</v>
      </c>
    </row>
    <row r="15" ht="18.75" customHeight="1" spans="1:7">
      <c r="A15" s="52" t="s">
        <v>32</v>
      </c>
      <c r="B15" s="45"/>
      <c r="C15" s="53" t="s">
        <v>24</v>
      </c>
      <c r="D15" s="53" t="s">
        <v>24</v>
      </c>
      <c r="E15" s="44">
        <f>LOOKUP(Para!A16,Para!$A$3:$A$10,Para!P$3:P$10)</f>
        <v>5.2</v>
      </c>
      <c r="F15" s="44" t="str">
        <f>IF(Para!A16&lt;=0.2,D15,LOOKUP(Para!A16,Para!A$4:A$10,Para!Q$4:Q$10))</f>
        <v>－</v>
      </c>
      <c r="G15" s="54" t="str">
        <f>IF(AND(OR(C15="－",C15&lt;=E15),OR(D15="－",D15&lt;=F15)),"满足","不满足")</f>
        <v>满足</v>
      </c>
    </row>
    <row r="16" ht="18.75" customHeight="1" spans="1:7">
      <c r="A16" s="52" t="s">
        <v>33</v>
      </c>
      <c r="B16" s="45"/>
      <c r="C16" s="53" t="s">
        <v>24</v>
      </c>
      <c r="D16" s="53" t="s">
        <v>24</v>
      </c>
      <c r="E16" s="44">
        <f>LOOKUP(Para!B16,Para!$A$3:$A$10,Para!P$3:P$10)</f>
        <v>5.2</v>
      </c>
      <c r="F16" s="44" t="str">
        <f>IF(Para!B16&lt;=0.2,D16,LOOKUP(Para!B16,Para!A$4:A$10,Para!Q$4:Q$10))</f>
        <v>－</v>
      </c>
      <c r="G16" s="54" t="str">
        <f>IF(AND(OR(C16="－",C16&lt;=E16),OR(D16="－",D16&lt;=F16)),"满足","不满足")</f>
        <v>满足</v>
      </c>
    </row>
    <row r="17" ht="18.75" customHeight="1" spans="1:7">
      <c r="A17" s="52" t="s">
        <v>34</v>
      </c>
      <c r="B17" s="45"/>
      <c r="C17" s="53" t="s">
        <v>24</v>
      </c>
      <c r="D17" s="53" t="s">
        <v>24</v>
      </c>
      <c r="E17" s="44">
        <f>LOOKUP(Para!C16,Para!$A$3:$A$10,Para!P$3:P$10)</f>
        <v>5.2</v>
      </c>
      <c r="F17" s="44" t="str">
        <f>IF(Para!C16&lt;=0.2,D17,LOOKUP(Para!C16,Para!A$4:A$10,Para!Q$4:Q$10))</f>
        <v>－</v>
      </c>
      <c r="G17" s="54" t="str">
        <f>IF(AND(OR(C17="－",C17&lt;=E17),OR(D17="－",D17&lt;=F17)),"满足","不满足")</f>
        <v>满足</v>
      </c>
    </row>
    <row r="18" ht="18.75" customHeight="1" spans="1:7">
      <c r="A18" s="52" t="s">
        <v>35</v>
      </c>
      <c r="B18" s="45"/>
      <c r="C18" s="53" t="s">
        <v>24</v>
      </c>
      <c r="D18" s="53" t="s">
        <v>24</v>
      </c>
      <c r="E18" s="44">
        <f>LOOKUP(Para!D16,Para!$A$3:$A$10,Para!P$3:P$10)</f>
        <v>5.2</v>
      </c>
      <c r="F18" s="44" t="str">
        <f>IF(Para!D16&lt;=0.2,D18,LOOKUP(Para!D16,Para!A$4:A$10,Para!R$4:R$10))</f>
        <v>－</v>
      </c>
      <c r="G18" s="54" t="str">
        <f>IF(AND(OR(C18="－",C18&lt;=E18),OR(D18="－",D18&lt;=F18)),"满足","不满足")</f>
        <v>满足</v>
      </c>
    </row>
    <row r="19" ht="18.75" customHeight="1" spans="1:7">
      <c r="A19" s="52" t="s">
        <v>36</v>
      </c>
      <c r="B19" s="45"/>
      <c r="C19" s="53" t="s">
        <v>24</v>
      </c>
      <c r="D19" s="44" t="s">
        <v>37</v>
      </c>
      <c r="E19" s="44">
        <f>IF(屋顶D&lt;=2.5,0.5,0.8)</f>
        <v>0.8</v>
      </c>
      <c r="F19" s="44" t="s">
        <v>37</v>
      </c>
      <c r="G19" s="54" t="str">
        <f>IF(OR(C19="－",C19&lt;=E19),"满足","不满足")</f>
        <v>满足</v>
      </c>
    </row>
    <row r="20" ht="18.75" customHeight="1" spans="1:7">
      <c r="A20" s="52" t="s">
        <v>38</v>
      </c>
      <c r="B20" s="45"/>
      <c r="C20" s="53">
        <v>1.11</v>
      </c>
      <c r="D20" s="44" t="s">
        <v>37</v>
      </c>
      <c r="E20" s="44">
        <f>IF(外墙D&lt;=2.5,0.8,1.5)</f>
        <v>1.5</v>
      </c>
      <c r="F20" s="44" t="s">
        <v>37</v>
      </c>
      <c r="G20" s="54" t="str">
        <f>IF(OR(C20="－",C20&lt;=E20),"满足","不满足")</f>
        <v>满足</v>
      </c>
    </row>
    <row r="21" ht="27" customHeight="1" spans="1:7">
      <c r="A21" s="52" t="s">
        <v>39</v>
      </c>
      <c r="B21" s="45"/>
      <c r="C21" s="53" t="s">
        <v>24</v>
      </c>
      <c r="D21" s="44" t="s">
        <v>37</v>
      </c>
      <c r="E21" s="44" t="str">
        <f>C21</f>
        <v>－</v>
      </c>
      <c r="F21" s="44" t="s">
        <v>37</v>
      </c>
      <c r="G21" s="54" t="str">
        <f>IF(OR(C21="－",C21&lt;=E21),"满足","不满足")</f>
        <v>满足</v>
      </c>
    </row>
    <row r="22" ht="27" customHeight="1" spans="1:7">
      <c r="A22" s="52" t="s">
        <v>40</v>
      </c>
      <c r="B22" s="45"/>
      <c r="C22" s="53" t="s">
        <v>24</v>
      </c>
      <c r="D22" s="44" t="s">
        <v>37</v>
      </c>
      <c r="E22" s="44" t="str">
        <f>C22</f>
        <v>－</v>
      </c>
      <c r="F22" s="44" t="s">
        <v>37</v>
      </c>
      <c r="G22" s="54" t="str">
        <f>IF(OR(C22="－",C22&lt;=E22),"满足","不满足")</f>
        <v>满足</v>
      </c>
    </row>
    <row r="23" ht="18.75" customHeight="1" spans="1:7">
      <c r="A23" s="52" t="s">
        <v>25</v>
      </c>
      <c r="B23" s="45"/>
      <c r="C23" s="44" t="s">
        <v>26</v>
      </c>
      <c r="D23" s="44"/>
      <c r="E23" s="44" t="s">
        <v>27</v>
      </c>
      <c r="F23" s="44"/>
      <c r="G23" s="51" t="s">
        <v>28</v>
      </c>
    </row>
    <row r="24" customHeight="1" spans="1:7">
      <c r="A24" s="52"/>
      <c r="B24" s="45"/>
      <c r="C24" s="45" t="s">
        <v>41</v>
      </c>
      <c r="D24" s="45"/>
      <c r="E24" s="45" t="s">
        <v>41</v>
      </c>
      <c r="F24" s="45"/>
      <c r="G24" s="51"/>
    </row>
    <row r="25" customHeight="1" spans="1:7">
      <c r="A25" s="52"/>
      <c r="B25" s="45"/>
      <c r="C25" s="45"/>
      <c r="D25" s="45"/>
      <c r="E25" s="45"/>
      <c r="F25" s="45"/>
      <c r="G25" s="51"/>
    </row>
    <row r="26" ht="18.75" customHeight="1" spans="1:7">
      <c r="A26" s="52" t="s">
        <v>42</v>
      </c>
      <c r="B26" s="45"/>
      <c r="C26" s="34" t="s">
        <v>24</v>
      </c>
      <c r="D26" s="38"/>
      <c r="E26" s="37" t="str">
        <f>C26</f>
        <v>－</v>
      </c>
      <c r="F26" s="38"/>
      <c r="G26" s="54" t="s">
        <v>43</v>
      </c>
    </row>
    <row r="27" ht="18.75" customHeight="1" spans="1:7">
      <c r="A27" s="52" t="s">
        <v>44</v>
      </c>
      <c r="B27" s="45"/>
      <c r="C27" s="34" t="s">
        <v>24</v>
      </c>
      <c r="D27" s="38"/>
      <c r="E27" s="37" t="str">
        <f>C27</f>
        <v>－</v>
      </c>
      <c r="F27" s="38"/>
      <c r="G27" s="54" t="s">
        <v>43</v>
      </c>
    </row>
    <row r="28" ht="18.75" customHeight="1" spans="1:7">
      <c r="A28" s="52" t="s">
        <v>45</v>
      </c>
      <c r="B28" s="45"/>
      <c r="C28" s="53" t="s">
        <v>24</v>
      </c>
      <c r="D28" s="44"/>
      <c r="E28" s="37" t="str">
        <f>C28</f>
        <v>－</v>
      </c>
      <c r="F28" s="38"/>
      <c r="G28" s="54" t="s">
        <v>43</v>
      </c>
    </row>
    <row r="29" customHeight="1" spans="1:7">
      <c r="A29" s="55" t="s">
        <v>46</v>
      </c>
      <c r="B29" s="56"/>
      <c r="C29" s="45" t="s">
        <v>47</v>
      </c>
      <c r="D29" s="45"/>
      <c r="E29" s="45"/>
      <c r="F29" s="44" t="s">
        <v>48</v>
      </c>
      <c r="G29" s="54"/>
    </row>
    <row r="30" spans="1:7">
      <c r="A30" s="57"/>
      <c r="B30" s="58"/>
      <c r="C30" s="45"/>
      <c r="D30" s="45"/>
      <c r="E30" s="45"/>
      <c r="F30" s="44"/>
      <c r="G30" s="54"/>
    </row>
    <row r="31" spans="1:7">
      <c r="A31" s="57"/>
      <c r="B31" s="58"/>
      <c r="C31" s="45"/>
      <c r="D31" s="45"/>
      <c r="E31" s="45"/>
      <c r="F31" s="44"/>
      <c r="G31" s="54"/>
    </row>
    <row r="32" ht="20.25" customHeight="1" spans="1:7">
      <c r="A32" s="57"/>
      <c r="B32" s="58"/>
      <c r="C32" s="45" t="s">
        <v>36</v>
      </c>
      <c r="D32" s="45"/>
      <c r="E32" s="45" t="s">
        <v>43</v>
      </c>
      <c r="F32" s="44" t="s">
        <v>43</v>
      </c>
      <c r="G32" s="54"/>
    </row>
    <row r="33" ht="20.25" customHeight="1" spans="1:7">
      <c r="A33" s="57"/>
      <c r="B33" s="58"/>
      <c r="C33" s="45" t="s">
        <v>38</v>
      </c>
      <c r="D33" s="45"/>
      <c r="E33" s="45" t="s">
        <v>43</v>
      </c>
      <c r="F33" s="44" t="s">
        <v>43</v>
      </c>
      <c r="G33" s="54"/>
    </row>
    <row r="34" ht="20.25" customHeight="1" spans="1:9">
      <c r="A34" s="57"/>
      <c r="B34" s="58"/>
      <c r="C34" s="45" t="s">
        <v>49</v>
      </c>
      <c r="D34" s="39" t="s">
        <v>20</v>
      </c>
      <c r="E34" s="45" t="s">
        <v>43</v>
      </c>
      <c r="F34" s="44" t="s">
        <v>43</v>
      </c>
      <c r="G34" s="54"/>
      <c r="I34" s="70"/>
    </row>
    <row r="35" ht="20.25" customHeight="1" spans="1:9">
      <c r="A35" s="57"/>
      <c r="B35" s="58"/>
      <c r="C35" s="45"/>
      <c r="D35" s="39" t="s">
        <v>21</v>
      </c>
      <c r="E35" s="45" t="s">
        <v>43</v>
      </c>
      <c r="F35" s="44" t="s">
        <v>43</v>
      </c>
      <c r="G35" s="54"/>
      <c r="I35" s="70"/>
    </row>
    <row r="36" ht="20.25" customHeight="1" spans="1:9">
      <c r="A36" s="57"/>
      <c r="B36" s="58"/>
      <c r="C36" s="45"/>
      <c r="D36" s="39" t="s">
        <v>22</v>
      </c>
      <c r="E36" s="45" t="s">
        <v>43</v>
      </c>
      <c r="F36" s="44" t="s">
        <v>43</v>
      </c>
      <c r="G36" s="54"/>
      <c r="I36" s="70"/>
    </row>
    <row r="37" ht="20.25" customHeight="1" spans="1:9">
      <c r="A37" s="57"/>
      <c r="B37" s="58"/>
      <c r="C37" s="45"/>
      <c r="D37" s="39" t="s">
        <v>23</v>
      </c>
      <c r="E37" s="45" t="s">
        <v>43</v>
      </c>
      <c r="F37" s="44" t="s">
        <v>43</v>
      </c>
      <c r="G37" s="54"/>
      <c r="I37" s="70"/>
    </row>
    <row r="38" ht="20.25" customHeight="1" spans="1:7">
      <c r="A38" s="57"/>
      <c r="B38" s="58"/>
      <c r="C38" s="45" t="s">
        <v>50</v>
      </c>
      <c r="D38" s="39" t="s">
        <v>20</v>
      </c>
      <c r="E38" s="45" t="s">
        <v>43</v>
      </c>
      <c r="F38" s="44" t="s">
        <v>43</v>
      </c>
      <c r="G38" s="54"/>
    </row>
    <row r="39" ht="20.25" customHeight="1" spans="1:7">
      <c r="A39" s="57"/>
      <c r="B39" s="58"/>
      <c r="C39" s="45"/>
      <c r="D39" s="39" t="s">
        <v>21</v>
      </c>
      <c r="E39" s="45" t="s">
        <v>43</v>
      </c>
      <c r="F39" s="44" t="s">
        <v>43</v>
      </c>
      <c r="G39" s="54"/>
    </row>
    <row r="40" ht="20.25" customHeight="1" spans="1:7">
      <c r="A40" s="57"/>
      <c r="B40" s="58"/>
      <c r="C40" s="45"/>
      <c r="D40" s="39" t="s">
        <v>22</v>
      </c>
      <c r="E40" s="45" t="s">
        <v>43</v>
      </c>
      <c r="F40" s="44" t="s">
        <v>43</v>
      </c>
      <c r="G40" s="54"/>
    </row>
    <row r="41" ht="20.25" customHeight="1" spans="1:7">
      <c r="A41" s="57"/>
      <c r="B41" s="58"/>
      <c r="C41" s="45"/>
      <c r="D41" s="39" t="s">
        <v>23</v>
      </c>
      <c r="E41" s="45" t="s">
        <v>43</v>
      </c>
      <c r="F41" s="44" t="s">
        <v>43</v>
      </c>
      <c r="G41" s="54"/>
    </row>
    <row r="42" ht="20.25" customHeight="1" spans="1:7">
      <c r="A42" s="59"/>
      <c r="B42" s="60"/>
      <c r="C42" s="45" t="s">
        <v>51</v>
      </c>
      <c r="D42" s="45"/>
      <c r="E42" s="45"/>
      <c r="F42" s="44" t="s">
        <v>43</v>
      </c>
      <c r="G42" s="54"/>
    </row>
    <row r="43" ht="20.25" customHeight="1" spans="1:7">
      <c r="A43" s="61" t="s">
        <v>52</v>
      </c>
      <c r="B43" s="38"/>
      <c r="C43" s="44" t="s">
        <v>53</v>
      </c>
      <c r="D43" s="44"/>
      <c r="E43" s="44"/>
      <c r="F43" s="44" t="s">
        <v>54</v>
      </c>
      <c r="G43" s="54"/>
    </row>
    <row r="44" ht="20.25" customHeight="1" spans="1:7">
      <c r="A44" s="62" t="s">
        <v>55</v>
      </c>
      <c r="B44" s="63"/>
      <c r="C44" s="53">
        <v>0</v>
      </c>
      <c r="D44" s="44"/>
      <c r="E44" s="44"/>
      <c r="F44" s="53">
        <v>0</v>
      </c>
      <c r="G44" s="54"/>
    </row>
    <row r="45" ht="20.25" customHeight="1" spans="1:7">
      <c r="A45" s="64" t="s">
        <v>56</v>
      </c>
      <c r="B45" s="65"/>
      <c r="C45" s="66" t="s">
        <v>57</v>
      </c>
      <c r="D45" s="66"/>
      <c r="E45" s="66"/>
      <c r="F45" s="66" t="str">
        <f>IF(C44&lt;=F44,"满足","不满足")</f>
        <v>满足</v>
      </c>
      <c r="G45" s="67"/>
    </row>
    <row r="46" spans="1:7">
      <c r="A46" s="68"/>
      <c r="B46" s="68"/>
      <c r="C46" s="68"/>
      <c r="D46" s="68"/>
      <c r="E46" s="68"/>
      <c r="F46" s="68"/>
      <c r="G46" s="68"/>
    </row>
    <row r="47" spans="1:7">
      <c r="A47" s="69"/>
      <c r="B47" s="69"/>
      <c r="C47" s="69"/>
      <c r="D47" s="69"/>
      <c r="E47" s="69"/>
      <c r="F47" s="69"/>
      <c r="G47" s="69"/>
    </row>
    <row r="48" spans="1:7">
      <c r="A48" s="69"/>
      <c r="B48" s="69"/>
      <c r="C48" s="69"/>
      <c r="D48" s="69"/>
      <c r="E48" s="69"/>
      <c r="F48" s="69"/>
      <c r="G48" s="69"/>
    </row>
    <row r="49" spans="1:7">
      <c r="A49" s="69"/>
      <c r="B49" s="69"/>
      <c r="C49" s="69"/>
      <c r="D49" s="69"/>
      <c r="E49" s="69"/>
      <c r="F49" s="69"/>
      <c r="G49" s="69"/>
    </row>
    <row r="50" spans="1:7">
      <c r="A50" s="69"/>
      <c r="B50" s="69"/>
      <c r="C50" s="69"/>
      <c r="D50" s="69"/>
      <c r="E50" s="69"/>
      <c r="F50" s="69"/>
      <c r="G50" s="69"/>
    </row>
  </sheetData>
  <mergeCells count="70">
    <mergeCell ref="A1:G1"/>
    <mergeCell ref="B2:G2"/>
    <mergeCell ref="B3:G3"/>
    <mergeCell ref="B4:G4"/>
    <mergeCell ref="B5:C5"/>
    <mergeCell ref="E5:G5"/>
    <mergeCell ref="B6:C6"/>
    <mergeCell ref="E6:G6"/>
    <mergeCell ref="E7:F7"/>
    <mergeCell ref="E8:G8"/>
    <mergeCell ref="A9:D9"/>
    <mergeCell ref="E11:F11"/>
    <mergeCell ref="C12:D12"/>
    <mergeCell ref="E12:F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C23:D23"/>
    <mergeCell ref="E23:F23"/>
    <mergeCell ref="A26:B26"/>
    <mergeCell ref="C26:D26"/>
    <mergeCell ref="E26:F26"/>
    <mergeCell ref="A27:B27"/>
    <mergeCell ref="C27:D27"/>
    <mergeCell ref="E27:F27"/>
    <mergeCell ref="A28:B28"/>
    <mergeCell ref="C28:D28"/>
    <mergeCell ref="E28:F28"/>
    <mergeCell ref="C32:D32"/>
    <mergeCell ref="F32:G32"/>
    <mergeCell ref="C33:D3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C42:E42"/>
    <mergeCell ref="F42:G42"/>
    <mergeCell ref="A43:B43"/>
    <mergeCell ref="C43:E43"/>
    <mergeCell ref="F43:G43"/>
    <mergeCell ref="A44:B44"/>
    <mergeCell ref="C44:E44"/>
    <mergeCell ref="F44:G44"/>
    <mergeCell ref="A45:B45"/>
    <mergeCell ref="C45:E45"/>
    <mergeCell ref="F45:G45"/>
    <mergeCell ref="C34:C37"/>
    <mergeCell ref="C38:C41"/>
    <mergeCell ref="G9:G10"/>
    <mergeCell ref="G12:G13"/>
    <mergeCell ref="G23:G25"/>
    <mergeCell ref="A23:B25"/>
    <mergeCell ref="C24:D25"/>
    <mergeCell ref="E24:F25"/>
    <mergeCell ref="A29:B42"/>
    <mergeCell ref="F29:G31"/>
    <mergeCell ref="A12:B13"/>
    <mergeCell ref="C29:E31"/>
    <mergeCell ref="E9:F10"/>
  </mergeCells>
  <conditionalFormatting sqref="F45:G45">
    <cfRule type="expression" dxfId="0" priority="5" stopIfTrue="1">
      <formula>F45="不满足"</formula>
    </cfRule>
    <cfRule type="expression" dxfId="1" priority="6" stopIfTrue="1">
      <formula>F45="满足"</formula>
    </cfRule>
  </conditionalFormatting>
  <conditionalFormatting sqref="G14:G22">
    <cfRule type="expression" dxfId="2" priority="1" stopIfTrue="1">
      <formula>G14="不满足"</formula>
    </cfRule>
    <cfRule type="expression" dxfId="3" priority="2" stopIfTrue="1">
      <formula>G14="满足"</formula>
    </cfRule>
  </conditionalFormatting>
  <conditionalFormatting sqref="F32:G42 G26:G28">
    <cfRule type="expression" dxfId="4" priority="3" stopIfTrue="1">
      <formula>F26="不满足"</formula>
    </cfRule>
    <cfRule type="expression" dxfId="5" priority="4" stopIfTrue="1">
      <formula>F26="满足"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C17" sqref="C17"/>
    </sheetView>
  </sheetViews>
  <sheetFormatPr defaultColWidth="9" defaultRowHeight="13.5"/>
  <cols>
    <col min="10" max="10" width="10" customWidth="1"/>
  </cols>
  <sheetData>
    <row r="1" spans="1:20">
      <c r="A1" s="1" t="s">
        <v>58</v>
      </c>
      <c r="B1" s="2" t="s">
        <v>59</v>
      </c>
      <c r="C1" s="2"/>
      <c r="D1" s="2" t="s">
        <v>60</v>
      </c>
      <c r="E1" s="2"/>
      <c r="F1" s="2" t="s">
        <v>61</v>
      </c>
      <c r="G1" s="2"/>
      <c r="H1" s="2" t="s">
        <v>62</v>
      </c>
      <c r="I1" s="2"/>
      <c r="J1" s="2" t="s">
        <v>63</v>
      </c>
      <c r="K1" s="2" t="s">
        <v>64</v>
      </c>
      <c r="L1" s="2"/>
      <c r="M1" s="15" t="s">
        <v>65</v>
      </c>
      <c r="N1" s="16" t="s">
        <v>66</v>
      </c>
      <c r="O1" s="17"/>
      <c r="P1" s="15" t="s">
        <v>67</v>
      </c>
      <c r="Q1" s="16" t="s">
        <v>68</v>
      </c>
      <c r="R1" s="17"/>
      <c r="S1" s="2"/>
      <c r="T1" s="19"/>
    </row>
    <row r="2" ht="14.25" spans="1:20">
      <c r="A2" s="3"/>
      <c r="B2" s="4" t="s">
        <v>69</v>
      </c>
      <c r="C2" s="4" t="s">
        <v>70</v>
      </c>
      <c r="D2" s="4" t="s">
        <v>69</v>
      </c>
      <c r="E2" s="4" t="s">
        <v>70</v>
      </c>
      <c r="F2" s="4" t="s">
        <v>69</v>
      </c>
      <c r="G2" s="4" t="s">
        <v>70</v>
      </c>
      <c r="H2" s="4" t="s">
        <v>71</v>
      </c>
      <c r="I2" s="4" t="s">
        <v>72</v>
      </c>
      <c r="J2" s="4"/>
      <c r="K2" s="4" t="s">
        <v>71</v>
      </c>
      <c r="L2" s="4" t="s">
        <v>72</v>
      </c>
      <c r="M2" s="18"/>
      <c r="N2" s="4" t="s">
        <v>71</v>
      </c>
      <c r="O2" s="4" t="s">
        <v>72</v>
      </c>
      <c r="P2" s="18"/>
      <c r="Q2" s="4" t="s">
        <v>71</v>
      </c>
      <c r="R2" s="4" t="s">
        <v>72</v>
      </c>
      <c r="S2" s="4"/>
      <c r="T2" s="20"/>
    </row>
    <row r="3" spans="1:20">
      <c r="A3" s="5">
        <v>0</v>
      </c>
      <c r="B3" s="6">
        <v>2.7</v>
      </c>
      <c r="C3" s="6">
        <v>2.5</v>
      </c>
      <c r="D3" s="6">
        <v>2.9</v>
      </c>
      <c r="E3" s="6">
        <v>2.7</v>
      </c>
      <c r="F3" s="6">
        <v>3</v>
      </c>
      <c r="G3" s="6">
        <v>2.8</v>
      </c>
      <c r="H3" s="7"/>
      <c r="I3" s="7"/>
      <c r="J3" s="6">
        <v>3.5</v>
      </c>
      <c r="K3" s="7"/>
      <c r="L3" s="7"/>
      <c r="M3" s="6">
        <v>5.2</v>
      </c>
      <c r="N3" s="7">
        <v>0.52</v>
      </c>
      <c r="O3" s="7"/>
      <c r="P3" s="6">
        <v>5.2</v>
      </c>
      <c r="Q3" s="7"/>
      <c r="R3" s="7"/>
      <c r="S3" s="21"/>
      <c r="T3" s="22"/>
    </row>
    <row r="4" spans="1:20">
      <c r="A4" s="8">
        <v>0.201</v>
      </c>
      <c r="B4" s="9">
        <v>2.5</v>
      </c>
      <c r="C4" s="9">
        <v>2.3</v>
      </c>
      <c r="D4" s="9">
        <v>2.6</v>
      </c>
      <c r="E4" s="9">
        <v>2.4</v>
      </c>
      <c r="F4" s="9">
        <v>2.7</v>
      </c>
      <c r="G4" s="9">
        <v>2.5</v>
      </c>
      <c r="H4" s="10">
        <v>0.52</v>
      </c>
      <c r="I4" s="10"/>
      <c r="J4" s="9">
        <v>3</v>
      </c>
      <c r="K4" s="10">
        <v>0.44</v>
      </c>
      <c r="L4" s="10">
        <v>0.48</v>
      </c>
      <c r="M4" s="9">
        <v>4</v>
      </c>
      <c r="N4" s="10">
        <v>0.44</v>
      </c>
      <c r="O4" s="10">
        <v>0.52</v>
      </c>
      <c r="P4" s="9">
        <v>4</v>
      </c>
      <c r="Q4" s="10">
        <v>0.44</v>
      </c>
      <c r="R4" s="10">
        <v>0.48</v>
      </c>
      <c r="S4" s="23"/>
      <c r="T4" s="24"/>
    </row>
    <row r="5" spans="1:20">
      <c r="A5" s="8">
        <v>0.301</v>
      </c>
      <c r="B5" s="9">
        <v>2.2</v>
      </c>
      <c r="C5" s="9">
        <v>2</v>
      </c>
      <c r="D5" s="9">
        <v>2.3</v>
      </c>
      <c r="E5" s="9">
        <v>2.1</v>
      </c>
      <c r="F5" s="9">
        <v>2.4</v>
      </c>
      <c r="G5" s="9">
        <v>2.2</v>
      </c>
      <c r="H5" s="10">
        <v>0.48</v>
      </c>
      <c r="I5" s="10"/>
      <c r="J5" s="9">
        <v>2.6</v>
      </c>
      <c r="K5" s="10">
        <v>0.4</v>
      </c>
      <c r="L5" s="10">
        <v>0.44</v>
      </c>
      <c r="M5" s="9">
        <v>3</v>
      </c>
      <c r="N5" s="10">
        <v>0.35</v>
      </c>
      <c r="O5" s="10">
        <v>0.44</v>
      </c>
      <c r="P5" s="9">
        <v>3</v>
      </c>
      <c r="Q5" s="10">
        <v>0.4</v>
      </c>
      <c r="R5" s="10">
        <v>0.44</v>
      </c>
      <c r="S5" s="23"/>
      <c r="T5" s="24"/>
    </row>
    <row r="6" spans="1:20">
      <c r="A6" s="8">
        <v>0.401</v>
      </c>
      <c r="B6" s="9">
        <v>1.9</v>
      </c>
      <c r="C6" s="9">
        <v>1.7</v>
      </c>
      <c r="D6" s="9">
        <v>2</v>
      </c>
      <c r="E6" s="9">
        <v>1.7</v>
      </c>
      <c r="F6" s="9">
        <v>2.2</v>
      </c>
      <c r="G6" s="9">
        <v>1.9</v>
      </c>
      <c r="H6" s="10">
        <v>0.43</v>
      </c>
      <c r="I6" s="10"/>
      <c r="J6" s="9">
        <v>2.4</v>
      </c>
      <c r="K6" s="10">
        <v>0.35</v>
      </c>
      <c r="L6" s="10">
        <v>0.4</v>
      </c>
      <c r="M6" s="9">
        <v>2.7</v>
      </c>
      <c r="N6" s="10">
        <v>0.35</v>
      </c>
      <c r="O6" s="10">
        <v>0.4</v>
      </c>
      <c r="P6" s="9">
        <v>2.7</v>
      </c>
      <c r="Q6" s="10">
        <v>0.35</v>
      </c>
      <c r="R6" s="10">
        <v>0.4</v>
      </c>
      <c r="S6" s="23"/>
      <c r="T6" s="24"/>
    </row>
    <row r="7" spans="1:20">
      <c r="A7" s="8">
        <v>0.501</v>
      </c>
      <c r="B7" s="9">
        <v>1.6</v>
      </c>
      <c r="C7" s="9">
        <v>1.4</v>
      </c>
      <c r="D7" s="9">
        <v>1.7</v>
      </c>
      <c r="E7" s="9">
        <v>1.5</v>
      </c>
      <c r="F7" s="9">
        <v>2</v>
      </c>
      <c r="G7" s="9">
        <v>1.7</v>
      </c>
      <c r="H7" s="10">
        <v>0.4</v>
      </c>
      <c r="I7" s="10"/>
      <c r="J7" s="9">
        <v>2.2</v>
      </c>
      <c r="K7" s="10">
        <v>0.35</v>
      </c>
      <c r="L7" s="10">
        <v>0.4</v>
      </c>
      <c r="M7" s="9">
        <v>2.5</v>
      </c>
      <c r="N7" s="10">
        <v>0.26</v>
      </c>
      <c r="O7" s="10">
        <v>0.35</v>
      </c>
      <c r="P7" s="9">
        <v>2.5</v>
      </c>
      <c r="Q7" s="10">
        <v>0.35</v>
      </c>
      <c r="R7" s="10">
        <v>0.4</v>
      </c>
      <c r="S7" s="23"/>
      <c r="T7" s="24"/>
    </row>
    <row r="8" spans="1:20">
      <c r="A8" s="8">
        <v>0.601</v>
      </c>
      <c r="B8" s="9">
        <v>1.5</v>
      </c>
      <c r="C8" s="9">
        <v>1.4</v>
      </c>
      <c r="D8" s="9">
        <v>1.7</v>
      </c>
      <c r="E8" s="9">
        <v>1.5</v>
      </c>
      <c r="F8" s="9">
        <v>1.9</v>
      </c>
      <c r="G8" s="9">
        <v>1.7</v>
      </c>
      <c r="H8" s="10">
        <v>0.35</v>
      </c>
      <c r="I8" s="10">
        <v>0.6</v>
      </c>
      <c r="J8" s="9">
        <v>2.2</v>
      </c>
      <c r="K8" s="10">
        <v>0.3</v>
      </c>
      <c r="L8" s="10">
        <v>0.35</v>
      </c>
      <c r="M8" s="9">
        <v>2.5</v>
      </c>
      <c r="N8" s="10">
        <v>0.24</v>
      </c>
      <c r="O8" s="10">
        <v>0.3</v>
      </c>
      <c r="P8" s="9">
        <v>2.5</v>
      </c>
      <c r="Q8" s="10">
        <v>0.3</v>
      </c>
      <c r="R8" s="10">
        <v>0.35</v>
      </c>
      <c r="S8" s="23"/>
      <c r="T8" s="24"/>
    </row>
    <row r="9" spans="1:20">
      <c r="A9" s="8">
        <v>0.701</v>
      </c>
      <c r="B9" s="9">
        <v>1.4</v>
      </c>
      <c r="C9" s="9">
        <v>1.3</v>
      </c>
      <c r="D9" s="9">
        <v>1.5</v>
      </c>
      <c r="E9" s="9">
        <v>1.4</v>
      </c>
      <c r="F9" s="9">
        <v>1.6</v>
      </c>
      <c r="G9" s="9">
        <v>1.5</v>
      </c>
      <c r="H9" s="10">
        <v>0.35</v>
      </c>
      <c r="I9" s="10">
        <v>0.52</v>
      </c>
      <c r="J9" s="9">
        <v>2</v>
      </c>
      <c r="K9" s="10">
        <v>0.26</v>
      </c>
      <c r="L9" s="10">
        <v>0.35</v>
      </c>
      <c r="M9" s="9">
        <v>2.5</v>
      </c>
      <c r="N9" s="10">
        <v>0.22</v>
      </c>
      <c r="O9" s="10">
        <v>0.26</v>
      </c>
      <c r="P9" s="9">
        <v>2.5</v>
      </c>
      <c r="Q9" s="10">
        <v>0.26</v>
      </c>
      <c r="R9" s="10">
        <v>0.35</v>
      </c>
      <c r="S9" s="23"/>
      <c r="T9" s="24"/>
    </row>
    <row r="10" spans="1:20">
      <c r="A10" s="8">
        <v>0.801</v>
      </c>
      <c r="B10" s="9">
        <v>1.3</v>
      </c>
      <c r="C10" s="9">
        <v>1.2</v>
      </c>
      <c r="D10" s="9">
        <v>1.4</v>
      </c>
      <c r="E10" s="9">
        <v>1.3</v>
      </c>
      <c r="F10" s="9">
        <v>1.5</v>
      </c>
      <c r="G10" s="9">
        <v>1.4</v>
      </c>
      <c r="H10" s="10">
        <v>0.3</v>
      </c>
      <c r="I10" s="10">
        <v>0.52</v>
      </c>
      <c r="J10" s="9">
        <v>1.8</v>
      </c>
      <c r="K10" s="10">
        <v>0.24</v>
      </c>
      <c r="L10" s="10">
        <v>0.3</v>
      </c>
      <c r="M10" s="9">
        <v>2</v>
      </c>
      <c r="N10" s="10">
        <v>0.18</v>
      </c>
      <c r="O10" s="10">
        <v>0.26</v>
      </c>
      <c r="P10" s="9">
        <v>2</v>
      </c>
      <c r="Q10" s="10">
        <v>0.24</v>
      </c>
      <c r="R10" s="10">
        <v>0.3</v>
      </c>
      <c r="S10" s="23"/>
      <c r="T10" s="24"/>
    </row>
    <row r="11" ht="14.25" spans="1:20">
      <c r="A11" s="11">
        <v>1</v>
      </c>
      <c r="B11" s="12"/>
      <c r="C11" s="12"/>
      <c r="D11" s="12"/>
      <c r="E11" s="12"/>
      <c r="F11" s="12"/>
      <c r="G11" s="12"/>
      <c r="H11" s="13"/>
      <c r="I11" s="13"/>
      <c r="J11" s="12"/>
      <c r="K11" s="13"/>
      <c r="L11" s="13"/>
      <c r="M11" s="12"/>
      <c r="N11" s="13"/>
      <c r="O11" s="13"/>
      <c r="P11" s="12"/>
      <c r="Q11" s="13"/>
      <c r="R11" s="13"/>
      <c r="S11" s="25"/>
      <c r="T11" s="26"/>
    </row>
    <row r="15" spans="1:4">
      <c r="A15" t="str">
        <f>附录C!A10</f>
        <v>立面1</v>
      </c>
      <c r="B15" t="str">
        <f>附录C!B10</f>
        <v>立面2</v>
      </c>
      <c r="C15" t="str">
        <f>附录C!C10</f>
        <v>立面3</v>
      </c>
      <c r="D15" t="str">
        <f>附录C!D10</f>
        <v>立面4</v>
      </c>
    </row>
    <row r="16" spans="1:4">
      <c r="A16">
        <f>IF(东向窗墙比="－",0,东向窗墙比)</f>
        <v>0</v>
      </c>
      <c r="B16">
        <f>IF(西向窗墙比="－",0,西向窗墙比)</f>
        <v>0</v>
      </c>
      <c r="C16">
        <f>IF(南向窗墙比="－",0,南向窗墙比)</f>
        <v>0</v>
      </c>
      <c r="D16">
        <f>IF(北向窗墙比="－",0,北向窗墙比)</f>
        <v>0</v>
      </c>
    </row>
    <row r="21" spans="1:2">
      <c r="A21" t="s">
        <v>73</v>
      </c>
      <c r="B21" s="14" t="s">
        <v>24</v>
      </c>
    </row>
    <row r="22" spans="1:2">
      <c r="A22" t="s">
        <v>74</v>
      </c>
      <c r="B22" s="14">
        <v>2.94</v>
      </c>
    </row>
  </sheetData>
  <mergeCells count="11">
    <mergeCell ref="B1:C1"/>
    <mergeCell ref="D1:E1"/>
    <mergeCell ref="F1:G1"/>
    <mergeCell ref="H1:I1"/>
    <mergeCell ref="K1:L1"/>
    <mergeCell ref="N1:O1"/>
    <mergeCell ref="Q1:R1"/>
    <mergeCell ref="A1:A2"/>
    <mergeCell ref="J1:J2"/>
    <mergeCell ref="M1:M2"/>
    <mergeCell ref="P1:P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附录C</vt:lpstr>
      <vt:lpstr>Para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潼er阿</cp:lastModifiedBy>
  <dcterms:created xsi:type="dcterms:W3CDTF">2006-09-16T00:00:00Z</dcterms:created>
  <dcterms:modified xsi:type="dcterms:W3CDTF">2024-01-08T02:56:26Z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BB2ADCFD79854C24998B6A1338E1DC12_13</vt:lpwstr>
  </property>
  <property fmtid="{D5CDD505-2E9C-101B-9397-08002B2CF9AE}" pid="3" name="KSOProductBuildVer">
    <vt:lpwstr>2052-12.1.0.16120</vt:lpwstr>
  </property>
</Properties>
</file>