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附录C" sheetId="1" r:id="rId1"/>
    <sheet name="Para" sheetId="3" state="hidden" r:id="rId2"/>
  </sheets>
  <definedNames>
    <definedName name="变形缝保温层R">附录C!$D$26</definedName>
    <definedName name="采暖地下室外墙保温层R">附录C!$D$25</definedName>
    <definedName name="采暖与非采暖隔墙K">附录C!$D$20</definedName>
    <definedName name="参照建筑供暖供冷总耗电量">附录C!$G$42</definedName>
    <definedName name="多立面_1_12_1_朝向立面窗墙比KSHGC参照结论">附录C!$A$12</definedName>
    <definedName name="多立面_1_32_4_朝向立面参照结论">附录C!$D$32</definedName>
    <definedName name="多立面_1_36_4_朝向立面参照结论">附录C!$D$36</definedName>
    <definedName name="供暖供冷总耗电量">附录C!$D$42</definedName>
    <definedName name="建筑面积">附录C!$C$7</definedName>
    <definedName name="建筑体积">附录C!$C$8</definedName>
    <definedName name="软件版本">附录C!$F$6</definedName>
    <definedName name="软件全称">附录C!$C$6</definedName>
    <definedName name="设计单位">附录C!$C$4</definedName>
    <definedName name="体型系数">附录C!$F$8</definedName>
    <definedName name="天窗K">附录C!$D$16</definedName>
    <definedName name="天窗SHGC">附录C!$E$16</definedName>
    <definedName name="天窗屋顶比">附录C!$C$9</definedName>
    <definedName name="挑空楼板K">附录C!$D$19</definedName>
    <definedName name="外表面积">附录C!$F$7</definedName>
    <definedName name="外墙D">Para!$B$22</definedName>
    <definedName name="外墙K">附录C!$D$18</definedName>
    <definedName name="屋顶D">Para!$B$21</definedName>
    <definedName name="屋顶K">附录C!$D$17</definedName>
    <definedName name="项目地址">附录C!$C$3</definedName>
    <definedName name="项目名称">附录C!$C$2</definedName>
    <definedName name="周边地面保温层R">附录C!$D$24</definedName>
  </definedNames>
  <calcPr calcId="144525"/>
</workbook>
</file>

<file path=xl/calcChain.xml><?xml version="1.0" encoding="utf-8"?>
<calcChain xmlns="http://schemas.openxmlformats.org/spreadsheetml/2006/main">
  <c r="H16" i="1" l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/>
  <c r="G31" i="1"/>
  <c r="G30" i="1"/>
  <c r="G15" i="1"/>
  <c r="G14" i="1"/>
  <c r="G13" i="1"/>
  <c r="G12" i="1"/>
  <c r="F15" i="1"/>
  <c r="F14" i="1"/>
  <c r="H14" i="1" s="1"/>
  <c r="F13" i="1"/>
  <c r="F12" i="1"/>
  <c r="H12" i="1" s="1"/>
  <c r="F18" i="1"/>
  <c r="H18" i="1" s="1"/>
  <c r="F17" i="1"/>
  <c r="H17" i="1" s="1"/>
  <c r="H19" i="1"/>
  <c r="F25" i="1"/>
  <c r="F26" i="1"/>
  <c r="F24" i="1"/>
  <c r="F20" i="1"/>
  <c r="H20" i="1"/>
  <c r="G43" i="1"/>
  <c r="H15" i="1"/>
  <c r="H13" i="1"/>
  <c r="G40" i="1" l="1"/>
</calcChain>
</file>

<file path=xl/sharedStrings.xml><?xml version="1.0" encoding="utf-8"?>
<sst xmlns="http://schemas.openxmlformats.org/spreadsheetml/2006/main" count="124" uniqueCount="79">
  <si>
    <t>附录C 建筑围护结构热工性能权衡判断审核表</t>
    <phoneticPr fontId="1" type="noConversion"/>
  </si>
  <si>
    <t>项目名称</t>
    <phoneticPr fontId="1" type="noConversion"/>
  </si>
  <si>
    <t>设计单位</t>
    <phoneticPr fontId="1" type="noConversion"/>
  </si>
  <si>
    <t>设计日期</t>
    <phoneticPr fontId="1" type="noConversion"/>
  </si>
  <si>
    <t>采用软件</t>
    <phoneticPr fontId="1" type="noConversion"/>
  </si>
  <si>
    <t>建筑面积</t>
    <phoneticPr fontId="1" type="noConversion"/>
  </si>
  <si>
    <t>建筑体积</t>
    <phoneticPr fontId="1" type="noConversion"/>
  </si>
  <si>
    <t>软件版本</t>
    <phoneticPr fontId="1" type="noConversion"/>
  </si>
  <si>
    <t>建筑外表面积</t>
    <phoneticPr fontId="1" type="noConversion"/>
  </si>
  <si>
    <t>建筑体形系数</t>
    <phoneticPr fontId="1" type="noConversion"/>
  </si>
  <si>
    <t>围护结构部位</t>
    <phoneticPr fontId="1" type="noConversion"/>
  </si>
  <si>
    <t>屋顶透光部分</t>
    <phoneticPr fontId="1" type="noConversion"/>
  </si>
  <si>
    <t>设计建筑</t>
    <phoneticPr fontId="1" type="noConversion"/>
  </si>
  <si>
    <t>参照建筑</t>
    <phoneticPr fontId="1" type="noConversion"/>
  </si>
  <si>
    <r>
      <t>传热系数</t>
    </r>
    <r>
      <rPr>
        <i/>
        <sz val="11"/>
        <color indexed="8"/>
        <rFont val="宋体"/>
        <charset val="134"/>
      </rPr>
      <t>K</t>
    </r>
    <r>
      <rPr>
        <sz val="11"/>
        <color theme="1"/>
        <rFont val="宋体"/>
        <charset val="134"/>
        <scheme val="minor"/>
      </rPr>
      <t xml:space="preserve">
W/（㎡·K）</t>
    </r>
    <phoneticPr fontId="1" type="noConversion"/>
  </si>
  <si>
    <r>
      <t xml:space="preserve">太阳得热系数
</t>
    </r>
    <r>
      <rPr>
        <i/>
        <sz val="11"/>
        <color indexed="8"/>
        <rFont val="宋体"/>
        <charset val="134"/>
      </rPr>
      <t>SHGC</t>
    </r>
    <phoneticPr fontId="1" type="noConversion"/>
  </si>
  <si>
    <t>外墙（包括非透光幕墙）</t>
    <phoneticPr fontId="1" type="noConversion"/>
  </si>
  <si>
    <t>非供暖房间与供暖房间的隔墙与楼板</t>
    <phoneticPr fontId="1" type="noConversion"/>
  </si>
  <si>
    <t>供暖地下室与土壤接触的外墙</t>
    <phoneticPr fontId="1" type="noConversion"/>
  </si>
  <si>
    <t>变形缝（两侧墙内保温时）</t>
    <phoneticPr fontId="1" type="noConversion"/>
  </si>
  <si>
    <t>屋面</t>
    <phoneticPr fontId="1" type="noConversion"/>
  </si>
  <si>
    <t>围护结构部位</t>
    <phoneticPr fontId="1" type="noConversion"/>
  </si>
  <si>
    <t>周边地面</t>
    <phoneticPr fontId="1" type="noConversion"/>
  </si>
  <si>
    <t>设计建筑</t>
    <phoneticPr fontId="1" type="noConversion"/>
  </si>
  <si>
    <t>保温材料层热阻
R[（㎡·K）/W]</t>
    <phoneticPr fontId="1" type="noConversion"/>
  </si>
  <si>
    <t>是否符合标准规定的限值</t>
    <phoneticPr fontId="1" type="noConversion"/>
  </si>
  <si>
    <t>围护结构传热系数基本要求K
[W/(㎡·K)]</t>
    <phoneticPr fontId="1" type="noConversion"/>
  </si>
  <si>
    <t>屋面</t>
    <phoneticPr fontId="1" type="noConversion"/>
  </si>
  <si>
    <t>外窗（包括透光幕墙）</t>
    <phoneticPr fontId="1" type="noConversion"/>
  </si>
  <si>
    <r>
      <t>太阳得热系数</t>
    </r>
    <r>
      <rPr>
        <i/>
        <sz val="11"/>
        <color indexed="8"/>
        <rFont val="宋体"/>
        <charset val="134"/>
      </rPr>
      <t>SHGC</t>
    </r>
    <phoneticPr fontId="1" type="noConversion"/>
  </si>
  <si>
    <t>围护结构是否满足基本要求</t>
    <phoneticPr fontId="1" type="noConversion"/>
  </si>
  <si>
    <t>权衡判断基本
要求判定</t>
    <phoneticPr fontId="1" type="noConversion"/>
  </si>
  <si>
    <t>权衡判断结论</t>
    <phoneticPr fontId="1" type="noConversion"/>
  </si>
  <si>
    <t>设计建筑（kWh/㎡）</t>
    <phoneticPr fontId="1" type="noConversion"/>
  </si>
  <si>
    <t>—</t>
    <phoneticPr fontId="1" type="noConversion"/>
  </si>
  <si>
    <t>㎡</t>
    <phoneticPr fontId="1" type="noConversion"/>
  </si>
  <si>
    <t>m³</t>
    <phoneticPr fontId="1" type="noConversion"/>
  </si>
  <si>
    <t>工程地址</t>
    <phoneticPr fontId="1" type="noConversion"/>
  </si>
  <si>
    <t>气候区域</t>
    <phoneticPr fontId="1" type="noConversion"/>
  </si>
  <si>
    <t>设计建筑的围护结构热工性能</t>
    <phoneticPr fontId="1" type="noConversion"/>
  </si>
  <si>
    <t>设计建筑是否满足基本要求</t>
    <phoneticPr fontId="1" type="noConversion"/>
  </si>
  <si>
    <t>参照建筑（kWh/㎡）</t>
    <phoneticPr fontId="1" type="noConversion"/>
  </si>
  <si>
    <t>夏热冬冷</t>
    <phoneticPr fontId="1" type="noConversion"/>
  </si>
  <si>
    <t>窗墙比</t>
    <phoneticPr fontId="1" type="noConversion"/>
  </si>
  <si>
    <t>严寒AB甲</t>
    <phoneticPr fontId="1" type="noConversion"/>
  </si>
  <si>
    <t>严寒C甲</t>
    <phoneticPr fontId="1" type="noConversion"/>
  </si>
  <si>
    <t>寒冷K</t>
    <phoneticPr fontId="1" type="noConversion"/>
  </si>
  <si>
    <t>寒冷SHGC</t>
    <phoneticPr fontId="1" type="noConversion"/>
  </si>
  <si>
    <t>夏热冬冷K</t>
    <phoneticPr fontId="1" type="noConversion"/>
  </si>
  <si>
    <t>夏热冬冷SHGC</t>
    <phoneticPr fontId="1" type="noConversion"/>
  </si>
  <si>
    <t>夏热冬暖K</t>
    <phoneticPr fontId="1" type="noConversion"/>
  </si>
  <si>
    <t>夏热冬暖SHGC</t>
    <phoneticPr fontId="1" type="noConversion"/>
  </si>
  <si>
    <t>温和K</t>
    <phoneticPr fontId="1" type="noConversion"/>
  </si>
  <si>
    <t>温和SHGC</t>
    <phoneticPr fontId="1" type="noConversion"/>
  </si>
  <si>
    <t>S&lt;=0.3</t>
    <phoneticPr fontId="1" type="noConversion"/>
  </si>
  <si>
    <t>S&gt;0.3</t>
    <phoneticPr fontId="1" type="noConversion"/>
  </si>
  <si>
    <t>东南西</t>
    <phoneticPr fontId="1" type="noConversion"/>
  </si>
  <si>
    <t>北</t>
    <phoneticPr fontId="1" type="noConversion"/>
  </si>
  <si>
    <t>不要求</t>
    <phoneticPr fontId="1" type="noConversion"/>
  </si>
  <si>
    <t>全年供暖和空调总耗电量</t>
    <phoneticPr fontId="1" type="noConversion"/>
  </si>
  <si>
    <t>屋顶D</t>
    <phoneticPr fontId="1" type="noConversion"/>
  </si>
  <si>
    <t>外墙D</t>
    <phoneticPr fontId="1" type="noConversion"/>
  </si>
  <si>
    <t>底面接触室外空气的架空或外挑楼板</t>
    <phoneticPr fontId="1" type="noConversion"/>
  </si>
  <si>
    <t>权衡计算结果</t>
    <phoneticPr fontId="1" type="noConversion"/>
  </si>
  <si>
    <t>屋顶透光部分与屋顶总面积之比M</t>
    <phoneticPr fontId="1" type="noConversion"/>
  </si>
  <si>
    <t>M的限值</t>
    <phoneticPr fontId="1" type="noConversion"/>
  </si>
  <si>
    <t>外窗朝向</t>
    <phoneticPr fontId="1" type="noConversion"/>
  </si>
  <si>
    <t>立面</t>
    <phoneticPr fontId="1" type="noConversion"/>
  </si>
  <si>
    <t>－</t>
  </si>
  <si>
    <t>东向</t>
  </si>
  <si>
    <t>东-默认立面</t>
  </si>
  <si>
    <t>南向</t>
  </si>
  <si>
    <t>南-默认立面</t>
  </si>
  <si>
    <t>西向</t>
  </si>
  <si>
    <t>西-默认立面</t>
  </si>
  <si>
    <t>北向</t>
  </si>
  <si>
    <t>北-默认立面</t>
  </si>
  <si>
    <t>节能设计BECS2023</t>
  </si>
  <si>
    <t>水“泵”多情——
新村民扎根计划驱动下的零能耗展驿设计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</si>
</sst>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8" formatCode="0.00_);[Red]\(0.00\)"/>
  </numFmts>
  <fonts count="4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i/>
      <sz val="11"/>
      <color indexed="8"/>
      <name val="宋体"/>
      <charset val="134"/>
    </font>
    <font>
      <sz val="11"/>
      <color rgb="FF000000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76" fontId="0" fillId="0" borderId="9" xfId="0" applyNumberFormat="1" applyBorder="1"/>
    <xf numFmtId="176" fontId="0" fillId="0" borderId="1" xfId="0" applyNumberFormat="1" applyBorder="1"/>
    <xf numFmtId="176" fontId="0" fillId="0" borderId="6" xfId="0" applyNumberFormat="1" applyBorder="1"/>
    <xf numFmtId="178" fontId="0" fillId="0" borderId="9" xfId="0" applyNumberFormat="1" applyBorder="1"/>
    <xf numFmtId="178" fontId="0" fillId="0" borderId="1" xfId="0" applyNumberFormat="1" applyBorder="1"/>
    <xf numFmtId="178" fontId="0" fillId="0" borderId="6" xfId="0" applyNumberFormat="1" applyBorder="1"/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0" xfId="0" applyFont="1"/>
    <xf numFmtId="0" fontId="3" fillId="0" borderId="11" xfId="0" applyFont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I1" sqref="I1"/>
    </sheetView>
  </sheetViews>
  <sheetFormatPr defaultRowHeight="13.5" x14ac:dyDescent="0.15"/>
  <cols>
    <col min="1" max="1" width="13.625" style="1" customWidth="1"/>
    <col min="2" max="2" width="15.125" style="1" customWidth="1"/>
    <col min="3" max="3" width="12.375" style="1" customWidth="1"/>
    <col min="4" max="8" width="13.625" style="1" customWidth="1"/>
    <col min="9" max="16384" width="9" style="1"/>
  </cols>
  <sheetData>
    <row r="1" spans="1:8" ht="17.25" customHeight="1" thickBo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8" ht="17.25" customHeight="1" x14ac:dyDescent="0.15">
      <c r="A2" s="35" t="s">
        <v>1</v>
      </c>
      <c r="B2" s="36"/>
      <c r="C2" s="69" t="s">
        <v>78</v>
      </c>
      <c r="D2" s="36"/>
      <c r="E2" s="36"/>
      <c r="F2" s="36"/>
      <c r="G2" s="36"/>
      <c r="H2" s="50"/>
    </row>
    <row r="3" spans="1:8" ht="17.25" customHeight="1" x14ac:dyDescent="0.15">
      <c r="A3" s="33" t="s">
        <v>37</v>
      </c>
      <c r="B3" s="34"/>
      <c r="C3" s="62"/>
      <c r="D3" s="34"/>
      <c r="E3" s="34"/>
      <c r="F3" s="34"/>
      <c r="G3" s="34"/>
      <c r="H3" s="44"/>
    </row>
    <row r="4" spans="1:8" ht="17.25" customHeight="1" x14ac:dyDescent="0.15">
      <c r="A4" s="33" t="s">
        <v>2</v>
      </c>
      <c r="B4" s="34"/>
      <c r="C4" s="62"/>
      <c r="D4" s="34"/>
      <c r="E4" s="34"/>
      <c r="F4" s="34"/>
      <c r="G4" s="34"/>
      <c r="H4" s="44"/>
    </row>
    <row r="5" spans="1:8" ht="17.25" customHeight="1" x14ac:dyDescent="0.15">
      <c r="A5" s="33" t="s">
        <v>3</v>
      </c>
      <c r="B5" s="34"/>
      <c r="C5" s="34"/>
      <c r="D5" s="34"/>
      <c r="E5" s="2" t="s">
        <v>38</v>
      </c>
      <c r="F5" s="34" t="s">
        <v>42</v>
      </c>
      <c r="G5" s="34"/>
      <c r="H5" s="44"/>
    </row>
    <row r="6" spans="1:8" ht="17.25" customHeight="1" x14ac:dyDescent="0.15">
      <c r="A6" s="33" t="s">
        <v>4</v>
      </c>
      <c r="B6" s="34"/>
      <c r="C6" s="62" t="s">
        <v>77</v>
      </c>
      <c r="D6" s="34"/>
      <c r="E6" s="2" t="s">
        <v>7</v>
      </c>
      <c r="F6" s="62">
        <v>20220923</v>
      </c>
      <c r="G6" s="34"/>
      <c r="H6" s="44"/>
    </row>
    <row r="7" spans="1:8" ht="17.25" customHeight="1" x14ac:dyDescent="0.15">
      <c r="A7" s="33" t="s">
        <v>5</v>
      </c>
      <c r="B7" s="34"/>
      <c r="C7" s="67">
        <v>2586.2600000000002</v>
      </c>
      <c r="D7" s="31" t="s">
        <v>35</v>
      </c>
      <c r="E7" s="2" t="s">
        <v>8</v>
      </c>
      <c r="F7" s="62">
        <v>2963.97</v>
      </c>
      <c r="G7" s="51"/>
      <c r="H7" s="32" t="s">
        <v>35</v>
      </c>
    </row>
    <row r="8" spans="1:8" ht="17.25" customHeight="1" x14ac:dyDescent="0.15">
      <c r="A8" s="33" t="s">
        <v>6</v>
      </c>
      <c r="B8" s="34"/>
      <c r="C8" s="67">
        <v>12287.38</v>
      </c>
      <c r="D8" s="31" t="s">
        <v>36</v>
      </c>
      <c r="E8" s="2" t="s">
        <v>9</v>
      </c>
      <c r="F8" s="62">
        <v>0.24</v>
      </c>
      <c r="G8" s="34"/>
      <c r="H8" s="44"/>
    </row>
    <row r="9" spans="1:8" ht="17.25" customHeight="1" x14ac:dyDescent="0.15">
      <c r="A9" s="33" t="s">
        <v>64</v>
      </c>
      <c r="B9" s="34"/>
      <c r="C9" s="62">
        <v>0</v>
      </c>
      <c r="D9" s="34"/>
      <c r="E9" s="2" t="s">
        <v>65</v>
      </c>
      <c r="F9" s="52">
        <v>0.2</v>
      </c>
      <c r="G9" s="52"/>
      <c r="H9" s="53"/>
    </row>
    <row r="10" spans="1:8" ht="17.25" customHeight="1" x14ac:dyDescent="0.15">
      <c r="A10" s="33" t="s">
        <v>10</v>
      </c>
      <c r="B10" s="34"/>
      <c r="C10" s="34"/>
      <c r="D10" s="34" t="s">
        <v>12</v>
      </c>
      <c r="E10" s="34"/>
      <c r="F10" s="34" t="s">
        <v>13</v>
      </c>
      <c r="G10" s="34"/>
      <c r="H10" s="37" t="s">
        <v>25</v>
      </c>
    </row>
    <row r="11" spans="1:8" ht="27" x14ac:dyDescent="0.15">
      <c r="A11" s="30" t="s">
        <v>66</v>
      </c>
      <c r="B11" s="3" t="s">
        <v>67</v>
      </c>
      <c r="C11" s="3" t="s">
        <v>43</v>
      </c>
      <c r="D11" s="4" t="s">
        <v>14</v>
      </c>
      <c r="E11" s="4" t="s">
        <v>15</v>
      </c>
      <c r="F11" s="4" t="s">
        <v>14</v>
      </c>
      <c r="G11" s="4" t="s">
        <v>15</v>
      </c>
      <c r="H11" s="37"/>
    </row>
    <row r="12" spans="1:8" ht="18.75" customHeight="1" x14ac:dyDescent="0.15">
      <c r="A12" s="28" t="s">
        <v>69</v>
      </c>
      <c r="B12" s="29" t="s">
        <v>70</v>
      </c>
      <c r="C12" s="29">
        <v>0.51</v>
      </c>
      <c r="D12" s="3">
        <v>2.4</v>
      </c>
      <c r="E12" s="3">
        <v>0.3</v>
      </c>
      <c r="F12" s="3">
        <f>LOOKUP(C12,{0,0.201,0.301,0.401,0.501,0.601,0.701,0.801},{3.5,3,2.6,2.4,2.2,2.2,2,1.8})</f>
        <v>2.2000000000000002</v>
      </c>
      <c r="G12" s="3">
        <f>IF(C12&lt;=0.2,E12,LOOKUP(C12,{0.201,0.301,0.401,0.501,0.601,0.701,0.801},{0.44,0.4,0.35,0.35,0.3,0.26,0.24}))</f>
        <v>0.35</v>
      </c>
      <c r="H12" s="27" t="str">
        <f>IF(AND(OR(D12="－",D12&lt;=F12),OR(E12="－",E12&lt;=G12)),"满足","不满足")</f>
        <v>不满足</v>
      </c>
    </row>
    <row r="13" spans="1:8" ht="19.5" customHeight="1" x14ac:dyDescent="0.15">
      <c r="A13" s="28" t="s">
        <v>71</v>
      </c>
      <c r="B13" s="29" t="s">
        <v>72</v>
      </c>
      <c r="C13" s="29">
        <v>0.56000000000000005</v>
      </c>
      <c r="D13" s="3">
        <v>2.4</v>
      </c>
      <c r="E13" s="3">
        <v>0.28000000000000003</v>
      </c>
      <c r="F13" s="3">
        <f>LOOKUP(C13,{0,0.201,0.301,0.401,0.501,0.601,0.701,0.801},{3.5,3,2.6,2.4,2.2,2.2,2,1.8})</f>
        <v>2.2000000000000002</v>
      </c>
      <c r="G13" s="3">
        <f>IF(C13&lt;=0.2,E13,LOOKUP(C13,{0.201,0.301,0.401,0.501,0.601,0.701,0.801},{0.44,0.4,0.35,0.35,0.3,0.26,0.24}))</f>
        <v>0.35</v>
      </c>
      <c r="H13" s="27" t="str">
        <f>IF(AND(OR(D13="－",D13&lt;=F13),OR(E13="－",E13&lt;=G13)),"满足","不满足")</f>
        <v>不满足</v>
      </c>
    </row>
    <row r="14" spans="1:8" ht="20.25" customHeight="1" x14ac:dyDescent="0.15">
      <c r="A14" s="28" t="s">
        <v>73</v>
      </c>
      <c r="B14" s="29" t="s">
        <v>74</v>
      </c>
      <c r="C14" s="29">
        <v>0.45</v>
      </c>
      <c r="D14" s="3">
        <v>2.4</v>
      </c>
      <c r="E14" s="3">
        <v>0.28999999999999998</v>
      </c>
      <c r="F14" s="3">
        <f>LOOKUP(C14,{0,0.201,0.301,0.401,0.501,0.601,0.701,0.801},{3.5,3,2.6,2.4,2.2,2.2,2,1.8})</f>
        <v>2.4</v>
      </c>
      <c r="G14" s="3">
        <f>IF(C14&lt;=0.2,E14,LOOKUP(C14,{0.201,0.301,0.401,0.501,0.601,0.701,0.801},{0.44,0.4,0.35,0.35,0.3,0.26,0.24}))</f>
        <v>0.35</v>
      </c>
      <c r="H14" s="27" t="str">
        <f>IF(AND(OR(D14="－",D14&lt;=F14),OR(E14="－",E14&lt;=G14)),"满足","不满足")</f>
        <v>满足</v>
      </c>
    </row>
    <row r="15" spans="1:8" ht="18.75" customHeight="1" x14ac:dyDescent="0.15">
      <c r="A15" s="28" t="s">
        <v>75</v>
      </c>
      <c r="B15" s="29" t="s">
        <v>76</v>
      </c>
      <c r="C15" s="29">
        <v>0.24</v>
      </c>
      <c r="D15" s="3">
        <v>2.4</v>
      </c>
      <c r="E15" s="3">
        <v>0.28000000000000003</v>
      </c>
      <c r="F15" s="3">
        <f>LOOKUP(C15,{0,0.201,0.301,0.401,0.501,0.601,0.701,0.801},{3.5,3,2.6,2.4,2.2,2.2,2,1.8})</f>
        <v>3</v>
      </c>
      <c r="G15" s="3">
        <f>IF(C15&lt;=0.2,E15,LOOKUP(C15,{0.201,0.301,0.401,0.501,0.601,0.701,0.801},{0.48,0.44,0.4,0.4,0.35,0.35,0.3}))</f>
        <v>0.48</v>
      </c>
      <c r="H15" s="27" t="str">
        <f>IF(AND(OR(D15="－",D15&lt;=F15),OR(E15="－",E15&lt;=G15)),"满足","不满足")</f>
        <v>满足</v>
      </c>
    </row>
    <row r="16" spans="1:8" ht="18.75" customHeight="1" x14ac:dyDescent="0.15">
      <c r="A16" s="38" t="s">
        <v>11</v>
      </c>
      <c r="B16" s="39"/>
      <c r="C16" s="39"/>
      <c r="D16" s="63" t="s">
        <v>68</v>
      </c>
      <c r="E16" s="63" t="s">
        <v>68</v>
      </c>
      <c r="F16" s="3">
        <v>2.6</v>
      </c>
      <c r="G16" s="3">
        <v>0.3</v>
      </c>
      <c r="H16" s="27" t="str">
        <f>IF(AND(OR(D16="－",D16&lt;=F16),OR(E16="－",E16&lt;=G16)),"满足","不满足")</f>
        <v>满足</v>
      </c>
    </row>
    <row r="17" spans="1:10" ht="18" customHeight="1" x14ac:dyDescent="0.15">
      <c r="A17" s="38" t="s">
        <v>20</v>
      </c>
      <c r="B17" s="39"/>
      <c r="C17" s="39"/>
      <c r="D17" s="63">
        <v>0.63</v>
      </c>
      <c r="E17" s="3" t="s">
        <v>34</v>
      </c>
      <c r="F17" s="3">
        <f>IF(屋顶D&lt;=2.5,0.4,0.5)</f>
        <v>0.5</v>
      </c>
      <c r="G17" s="3" t="s">
        <v>34</v>
      </c>
      <c r="H17" s="27" t="str">
        <f>IF(OR(D17="－",D17&lt;=F17),"满足","不满足")</f>
        <v>不满足</v>
      </c>
    </row>
    <row r="18" spans="1:10" ht="21.75" customHeight="1" x14ac:dyDescent="0.15">
      <c r="A18" s="38" t="s">
        <v>16</v>
      </c>
      <c r="B18" s="39"/>
      <c r="C18" s="39"/>
      <c r="D18" s="63">
        <v>1.06</v>
      </c>
      <c r="E18" s="3" t="s">
        <v>34</v>
      </c>
      <c r="F18" s="3">
        <f>IF(外墙D&lt;=2.5,0.6,0.8)</f>
        <v>0.8</v>
      </c>
      <c r="G18" s="3" t="s">
        <v>34</v>
      </c>
      <c r="H18" s="27" t="str">
        <f>IF(OR(D18="－",D18&lt;=F18),"满足","不满足")</f>
        <v>不满足</v>
      </c>
    </row>
    <row r="19" spans="1:10" ht="27" customHeight="1" x14ac:dyDescent="0.15">
      <c r="A19" s="38" t="s">
        <v>62</v>
      </c>
      <c r="B19" s="39"/>
      <c r="C19" s="39"/>
      <c r="D19" s="63">
        <v>0.71</v>
      </c>
      <c r="E19" s="3" t="s">
        <v>34</v>
      </c>
      <c r="F19" s="3">
        <v>0.7</v>
      </c>
      <c r="G19" s="3" t="s">
        <v>34</v>
      </c>
      <c r="H19" s="27" t="str">
        <f>IF(OR(D19="－",D19&lt;=F19),"满足","不满足")</f>
        <v>不满足</v>
      </c>
    </row>
    <row r="20" spans="1:10" ht="27" customHeight="1" x14ac:dyDescent="0.15">
      <c r="A20" s="38" t="s">
        <v>17</v>
      </c>
      <c r="B20" s="39"/>
      <c r="C20" s="39"/>
      <c r="D20" s="63">
        <v>1.93</v>
      </c>
      <c r="E20" s="3" t="s">
        <v>34</v>
      </c>
      <c r="F20" s="3">
        <f>D20</f>
        <v>1.93</v>
      </c>
      <c r="G20" s="3" t="s">
        <v>34</v>
      </c>
      <c r="H20" s="27" t="str">
        <f>IF(OR(D20="－",D20&lt;=F20),"满足","不满足")</f>
        <v>满足</v>
      </c>
    </row>
    <row r="21" spans="1:10" ht="18" customHeight="1" x14ac:dyDescent="0.15">
      <c r="A21" s="38" t="s">
        <v>21</v>
      </c>
      <c r="B21" s="39"/>
      <c r="C21" s="39"/>
      <c r="D21" s="34" t="s">
        <v>23</v>
      </c>
      <c r="E21" s="34"/>
      <c r="F21" s="34" t="s">
        <v>13</v>
      </c>
      <c r="G21" s="34"/>
      <c r="H21" s="37" t="s">
        <v>25</v>
      </c>
    </row>
    <row r="22" spans="1:10" ht="13.5" customHeight="1" x14ac:dyDescent="0.15">
      <c r="A22" s="38"/>
      <c r="B22" s="39"/>
      <c r="C22" s="39"/>
      <c r="D22" s="39" t="s">
        <v>24</v>
      </c>
      <c r="E22" s="39"/>
      <c r="F22" s="39" t="s">
        <v>24</v>
      </c>
      <c r="G22" s="39"/>
      <c r="H22" s="37"/>
    </row>
    <row r="23" spans="1:10" ht="13.5" customHeight="1" x14ac:dyDescent="0.15">
      <c r="A23" s="38"/>
      <c r="B23" s="39"/>
      <c r="C23" s="39"/>
      <c r="D23" s="39"/>
      <c r="E23" s="39"/>
      <c r="F23" s="39"/>
      <c r="G23" s="39"/>
      <c r="H23" s="37"/>
    </row>
    <row r="24" spans="1:10" ht="21" customHeight="1" x14ac:dyDescent="0.15">
      <c r="A24" s="38" t="s">
        <v>22</v>
      </c>
      <c r="B24" s="39"/>
      <c r="C24" s="39"/>
      <c r="D24" s="62">
        <v>0</v>
      </c>
      <c r="E24" s="34"/>
      <c r="F24" s="34">
        <f>D24</f>
        <v>0</v>
      </c>
      <c r="G24" s="34"/>
      <c r="H24" s="27" t="s">
        <v>58</v>
      </c>
    </row>
    <row r="25" spans="1:10" ht="20.25" customHeight="1" x14ac:dyDescent="0.15">
      <c r="A25" s="38" t="s">
        <v>18</v>
      </c>
      <c r="B25" s="39"/>
      <c r="C25" s="39"/>
      <c r="D25" s="62" t="s">
        <v>68</v>
      </c>
      <c r="E25" s="34"/>
      <c r="F25" s="34" t="str">
        <f>D25</f>
        <v>－</v>
      </c>
      <c r="G25" s="34"/>
      <c r="H25" s="27" t="s">
        <v>58</v>
      </c>
    </row>
    <row r="26" spans="1:10" ht="19.5" customHeight="1" x14ac:dyDescent="0.15">
      <c r="A26" s="38" t="s">
        <v>19</v>
      </c>
      <c r="B26" s="39"/>
      <c r="C26" s="39"/>
      <c r="D26" s="62">
        <v>0.73</v>
      </c>
      <c r="E26" s="34"/>
      <c r="F26" s="34">
        <f>D26</f>
        <v>0.73</v>
      </c>
      <c r="G26" s="34"/>
      <c r="H26" s="27" t="s">
        <v>58</v>
      </c>
    </row>
    <row r="27" spans="1:10" ht="13.5" customHeight="1" x14ac:dyDescent="0.15">
      <c r="A27" s="38" t="s">
        <v>31</v>
      </c>
      <c r="B27" s="39"/>
      <c r="C27" s="39" t="s">
        <v>26</v>
      </c>
      <c r="D27" s="39"/>
      <c r="E27" s="39"/>
      <c r="F27" s="39"/>
      <c r="G27" s="34" t="s">
        <v>40</v>
      </c>
      <c r="H27" s="44"/>
    </row>
    <row r="28" spans="1:10" x14ac:dyDescent="0.15">
      <c r="A28" s="38"/>
      <c r="B28" s="39"/>
      <c r="C28" s="39"/>
      <c r="D28" s="39"/>
      <c r="E28" s="39"/>
      <c r="F28" s="39"/>
      <c r="G28" s="34"/>
      <c r="H28" s="44"/>
    </row>
    <row r="29" spans="1:10" x14ac:dyDescent="0.15">
      <c r="A29" s="38"/>
      <c r="B29" s="39"/>
      <c r="C29" s="39"/>
      <c r="D29" s="39"/>
      <c r="E29" s="39"/>
      <c r="F29" s="39"/>
      <c r="G29" s="34"/>
      <c r="H29" s="44"/>
    </row>
    <row r="30" spans="1:10" ht="21.75" customHeight="1" x14ac:dyDescent="0.15">
      <c r="A30" s="38"/>
      <c r="B30" s="39"/>
      <c r="C30" s="39" t="s">
        <v>27</v>
      </c>
      <c r="D30" s="39"/>
      <c r="E30" s="39"/>
      <c r="F30" s="4">
        <v>0.7</v>
      </c>
      <c r="G30" s="34" t="str">
        <f>IF(D17&lt;=F30,"满足","不满足")</f>
        <v>满足</v>
      </c>
      <c r="H30" s="44"/>
    </row>
    <row r="31" spans="1:10" ht="21.75" customHeight="1" x14ac:dyDescent="0.15">
      <c r="A31" s="38"/>
      <c r="B31" s="39"/>
      <c r="C31" s="39" t="s">
        <v>16</v>
      </c>
      <c r="D31" s="39"/>
      <c r="E31" s="39"/>
      <c r="F31" s="4">
        <v>1</v>
      </c>
      <c r="G31" s="34" t="str">
        <f>IF(D18&lt;=F31,"满足","不满足")</f>
        <v>不满足</v>
      </c>
      <c r="H31" s="44"/>
    </row>
    <row r="32" spans="1:10" ht="21.75" customHeight="1" x14ac:dyDescent="0.15">
      <c r="A32" s="38"/>
      <c r="B32" s="39"/>
      <c r="C32" s="64" t="s">
        <v>28</v>
      </c>
      <c r="D32" s="29" t="s">
        <v>69</v>
      </c>
      <c r="E32" s="2" t="s">
        <v>70</v>
      </c>
      <c r="F32" s="3">
        <f>IF(C12&lt;=0.4,"不要求",IF(C12&lt;=0.7,3,2.6))</f>
        <v>3</v>
      </c>
      <c r="G32" s="34" t="str">
        <f>IF(D12&lt;=F32,"满足","不满足")</f>
        <v>满足</v>
      </c>
      <c r="H32" s="44"/>
      <c r="J32" s="7"/>
    </row>
    <row r="33" spans="1:10" ht="21.75" customHeight="1" x14ac:dyDescent="0.15">
      <c r="A33" s="38"/>
      <c r="B33" s="39"/>
      <c r="C33" s="65"/>
      <c r="D33" s="29" t="s">
        <v>71</v>
      </c>
      <c r="E33" s="2" t="s">
        <v>72</v>
      </c>
      <c r="F33" s="3">
        <f>IF(C13&lt;=0.4,"不要求",IF(C13&lt;=0.7,3,2.6))</f>
        <v>3</v>
      </c>
      <c r="G33" s="34" t="str">
        <f>IF(D13&lt;=F33,"满足","不满足")</f>
        <v>满足</v>
      </c>
      <c r="H33" s="44"/>
      <c r="J33" s="7"/>
    </row>
    <row r="34" spans="1:10" ht="21.75" customHeight="1" x14ac:dyDescent="0.15">
      <c r="A34" s="38"/>
      <c r="B34" s="39"/>
      <c r="C34" s="65"/>
      <c r="D34" s="29" t="s">
        <v>73</v>
      </c>
      <c r="E34" s="2" t="s">
        <v>74</v>
      </c>
      <c r="F34" s="3">
        <f>IF(C14&lt;=0.4,"不要求",IF(C14&lt;=0.7,3,2.6))</f>
        <v>3</v>
      </c>
      <c r="G34" s="34" t="str">
        <f>IF(D14&lt;=F34,"满足","不满足")</f>
        <v>满足</v>
      </c>
      <c r="H34" s="44"/>
      <c r="J34" s="7"/>
    </row>
    <row r="35" spans="1:10" ht="21.75" customHeight="1" x14ac:dyDescent="0.15">
      <c r="A35" s="38"/>
      <c r="B35" s="39"/>
      <c r="C35" s="66"/>
      <c r="D35" s="29" t="s">
        <v>75</v>
      </c>
      <c r="E35" s="2" t="s">
        <v>76</v>
      </c>
      <c r="F35" s="3" t="str">
        <f>IF(C15&lt;=0.4,"不要求",IF(C15&lt;=0.7,3,2.6))</f>
        <v>不要求</v>
      </c>
      <c r="G35" s="34" t="str">
        <f>IF(D15&lt;=F35,"满足","不满足")</f>
        <v>满足</v>
      </c>
      <c r="H35" s="44"/>
      <c r="J35" s="7"/>
    </row>
    <row r="36" spans="1:10" ht="21.75" customHeight="1" x14ac:dyDescent="0.15">
      <c r="A36" s="38"/>
      <c r="B36" s="39"/>
      <c r="C36" s="64" t="s">
        <v>29</v>
      </c>
      <c r="D36" s="29" t="s">
        <v>69</v>
      </c>
      <c r="E36" s="2" t="s">
        <v>70</v>
      </c>
      <c r="F36" s="3">
        <f>IF(C12&lt;=0.4,"不要求",0.44)</f>
        <v>0.44</v>
      </c>
      <c r="G36" s="34" t="str">
        <f>IF(E12&lt;=F36,"满足","不满足")</f>
        <v>满足</v>
      </c>
      <c r="H36" s="44"/>
    </row>
    <row r="37" spans="1:10" ht="21.75" customHeight="1" x14ac:dyDescent="0.15">
      <c r="A37" s="38"/>
      <c r="B37" s="39"/>
      <c r="C37" s="65"/>
      <c r="D37" s="29" t="s">
        <v>71</v>
      </c>
      <c r="E37" s="2" t="s">
        <v>72</v>
      </c>
      <c r="F37" s="3">
        <f>IF(C13&lt;=0.4,"不要求",0.44)</f>
        <v>0.44</v>
      </c>
      <c r="G37" s="34" t="str">
        <f>IF(E13&lt;=F37,"满足","不满足")</f>
        <v>满足</v>
      </c>
      <c r="H37" s="44"/>
    </row>
    <row r="38" spans="1:10" ht="21.75" customHeight="1" x14ac:dyDescent="0.15">
      <c r="A38" s="38"/>
      <c r="B38" s="39"/>
      <c r="C38" s="65"/>
      <c r="D38" s="29" t="s">
        <v>73</v>
      </c>
      <c r="E38" s="2" t="s">
        <v>74</v>
      </c>
      <c r="F38" s="3">
        <f>IF(C14&lt;=0.4,"不要求",0.44)</f>
        <v>0.44</v>
      </c>
      <c r="G38" s="34" t="str">
        <f>IF(E14&lt;=F38,"满足","不满足")</f>
        <v>满足</v>
      </c>
      <c r="H38" s="44"/>
    </row>
    <row r="39" spans="1:10" ht="21.75" customHeight="1" x14ac:dyDescent="0.15">
      <c r="A39" s="38"/>
      <c r="B39" s="39"/>
      <c r="C39" s="66"/>
      <c r="D39" s="29" t="s">
        <v>75</v>
      </c>
      <c r="E39" s="2" t="s">
        <v>76</v>
      </c>
      <c r="F39" s="3" t="str">
        <f>IF(C15&lt;=0.4,"不要求",0.44)</f>
        <v>不要求</v>
      </c>
      <c r="G39" s="34" t="str">
        <f>IF(E15&lt;=F39,"满足","不满足")</f>
        <v>满足</v>
      </c>
      <c r="H39" s="44"/>
    </row>
    <row r="40" spans="1:10" ht="21.75" customHeight="1" x14ac:dyDescent="0.15">
      <c r="A40" s="38"/>
      <c r="B40" s="39"/>
      <c r="C40" s="39" t="s">
        <v>30</v>
      </c>
      <c r="D40" s="39"/>
      <c r="E40" s="39"/>
      <c r="F40" s="39"/>
      <c r="G40" s="34" t="str">
        <f>IF(COUNTIF(G30:H39,"不满足")=0,"满足","不满足")</f>
        <v>不满足</v>
      </c>
      <c r="H40" s="44"/>
    </row>
    <row r="41" spans="1:10" ht="21.75" customHeight="1" x14ac:dyDescent="0.15">
      <c r="A41" s="33" t="s">
        <v>63</v>
      </c>
      <c r="B41" s="34"/>
      <c r="C41" s="34"/>
      <c r="D41" s="34" t="s">
        <v>33</v>
      </c>
      <c r="E41" s="34"/>
      <c r="F41" s="34"/>
      <c r="G41" s="34" t="s">
        <v>41</v>
      </c>
      <c r="H41" s="44"/>
    </row>
    <row r="42" spans="1:10" ht="21.75" customHeight="1" x14ac:dyDescent="0.15">
      <c r="A42" s="46" t="s">
        <v>59</v>
      </c>
      <c r="B42" s="47"/>
      <c r="C42" s="48"/>
      <c r="D42" s="62">
        <v>0</v>
      </c>
      <c r="E42" s="34"/>
      <c r="F42" s="34"/>
      <c r="G42" s="62">
        <v>0</v>
      </c>
      <c r="H42" s="44"/>
    </row>
    <row r="43" spans="1:10" ht="21.75" customHeight="1" thickBot="1" x14ac:dyDescent="0.2">
      <c r="A43" s="40" t="s">
        <v>32</v>
      </c>
      <c r="B43" s="41"/>
      <c r="C43" s="42"/>
      <c r="D43" s="43" t="s">
        <v>39</v>
      </c>
      <c r="E43" s="43"/>
      <c r="F43" s="43"/>
      <c r="G43" s="43" t="str">
        <f>IF(D42&lt;=G42,"满足","不满足")</f>
        <v>满足</v>
      </c>
      <c r="H43" s="45"/>
    </row>
    <row r="44" spans="1:10" x14ac:dyDescent="0.15">
      <c r="A44" s="5"/>
      <c r="B44" s="5"/>
      <c r="C44" s="5"/>
      <c r="D44" s="5"/>
      <c r="E44" s="5"/>
      <c r="F44" s="5"/>
      <c r="G44" s="5"/>
      <c r="H44" s="5"/>
    </row>
    <row r="45" spans="1:10" x14ac:dyDescent="0.15">
      <c r="A45" s="6"/>
      <c r="B45" s="6"/>
      <c r="C45" s="6"/>
      <c r="D45" s="6"/>
      <c r="E45" s="6"/>
      <c r="F45" s="6"/>
      <c r="G45" s="6"/>
      <c r="H45" s="6"/>
    </row>
    <row r="46" spans="1:10" x14ac:dyDescent="0.15">
      <c r="A46" s="6"/>
      <c r="B46" s="6"/>
      <c r="C46" s="6"/>
      <c r="D46" s="6"/>
      <c r="E46" s="6"/>
      <c r="F46" s="6"/>
      <c r="G46" s="6"/>
      <c r="H46" s="6"/>
    </row>
    <row r="47" spans="1:10" x14ac:dyDescent="0.15">
      <c r="A47" s="6"/>
      <c r="B47" s="6"/>
      <c r="C47" s="6"/>
      <c r="D47" s="6"/>
      <c r="E47" s="6"/>
      <c r="F47" s="6"/>
      <c r="G47" s="6"/>
      <c r="H47" s="6"/>
    </row>
    <row r="48" spans="1:10" x14ac:dyDescent="0.15">
      <c r="A48" s="6"/>
      <c r="B48" s="6"/>
      <c r="C48" s="6"/>
      <c r="D48" s="6"/>
      <c r="E48" s="6"/>
      <c r="F48" s="6"/>
      <c r="G48" s="6"/>
      <c r="H48" s="6"/>
    </row>
  </sheetData>
  <mergeCells count="72">
    <mergeCell ref="G40:H40"/>
    <mergeCell ref="G41:H41"/>
    <mergeCell ref="D41:F41"/>
    <mergeCell ref="G42:H42"/>
    <mergeCell ref="D42:F42"/>
    <mergeCell ref="C32:C35"/>
    <mergeCell ref="C36:C39"/>
    <mergeCell ref="F5:H5"/>
    <mergeCell ref="F6:H6"/>
    <mergeCell ref="F7:G7"/>
    <mergeCell ref="F8:H8"/>
    <mergeCell ref="G36:H36"/>
    <mergeCell ref="G33:H33"/>
    <mergeCell ref="G34:H34"/>
    <mergeCell ref="G31:H31"/>
    <mergeCell ref="F10:G10"/>
    <mergeCell ref="F9:H9"/>
    <mergeCell ref="A24:C24"/>
    <mergeCell ref="A18:C18"/>
    <mergeCell ref="A10:C10"/>
    <mergeCell ref="C9:D9"/>
    <mergeCell ref="A1:H1"/>
    <mergeCell ref="C2:H2"/>
    <mergeCell ref="C3:H3"/>
    <mergeCell ref="C4:H4"/>
    <mergeCell ref="C5:D5"/>
    <mergeCell ref="C6:D6"/>
    <mergeCell ref="D24:E24"/>
    <mergeCell ref="F24:G24"/>
    <mergeCell ref="D25:E25"/>
    <mergeCell ref="D26:E26"/>
    <mergeCell ref="D10:E10"/>
    <mergeCell ref="F21:G21"/>
    <mergeCell ref="F25:G25"/>
    <mergeCell ref="A42:C42"/>
    <mergeCell ref="A41:C41"/>
    <mergeCell ref="A26:C26"/>
    <mergeCell ref="A25:C25"/>
    <mergeCell ref="C27:F29"/>
    <mergeCell ref="C40:F40"/>
    <mergeCell ref="A27:B40"/>
    <mergeCell ref="F26:G26"/>
    <mergeCell ref="G35:H35"/>
    <mergeCell ref="G27:H29"/>
    <mergeCell ref="A43:C43"/>
    <mergeCell ref="D43:F43"/>
    <mergeCell ref="G30:H30"/>
    <mergeCell ref="G32:H32"/>
    <mergeCell ref="G37:H37"/>
    <mergeCell ref="G38:H38"/>
    <mergeCell ref="C30:E30"/>
    <mergeCell ref="C31:E31"/>
    <mergeCell ref="G39:H39"/>
    <mergeCell ref="G43:H43"/>
    <mergeCell ref="H10:H11"/>
    <mergeCell ref="A21:C23"/>
    <mergeCell ref="D22:E23"/>
    <mergeCell ref="F22:G23"/>
    <mergeCell ref="D21:E21"/>
    <mergeCell ref="A19:C19"/>
    <mergeCell ref="A20:C20"/>
    <mergeCell ref="A17:C17"/>
    <mergeCell ref="A16:C16"/>
    <mergeCell ref="H21:H23"/>
    <mergeCell ref="A6:B6"/>
    <mergeCell ref="A7:B7"/>
    <mergeCell ref="A8:B8"/>
    <mergeCell ref="A9:B9"/>
    <mergeCell ref="A2:B2"/>
    <mergeCell ref="A3:B3"/>
    <mergeCell ref="A4:B4"/>
    <mergeCell ref="A5:B5"/>
  </mergeCells>
  <phoneticPr fontId="1" type="noConversion"/>
  <conditionalFormatting sqref="G30:H40 H24:H26">
    <cfRule type="expression" dxfId="5" priority="3" stopIfTrue="1">
      <formula>G24="不满足"</formula>
    </cfRule>
    <cfRule type="expression" dxfId="4" priority="4" stopIfTrue="1">
      <formula>G24="满足"</formula>
    </cfRule>
  </conditionalFormatting>
  <conditionalFormatting sqref="G43:H43">
    <cfRule type="expression" dxfId="3" priority="5" stopIfTrue="1">
      <formula>G43="不满足"</formula>
    </cfRule>
    <cfRule type="expression" dxfId="2" priority="6" stopIfTrue="1">
      <formula>G43="满足"</formula>
    </cfRule>
  </conditionalFormatting>
  <conditionalFormatting sqref="H12:H20">
    <cfRule type="expression" dxfId="1" priority="1" stopIfTrue="1">
      <formula>H12="不满足"</formula>
    </cfRule>
    <cfRule type="expression" dxfId="0" priority="2" stopIfTrue="1">
      <formula>H12="满足"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selection activeCell="U1" sqref="U1"/>
    </sheetView>
  </sheetViews>
  <sheetFormatPr defaultRowHeight="13.5" x14ac:dyDescent="0.15"/>
  <cols>
    <col min="10" max="10" width="10" customWidth="1"/>
  </cols>
  <sheetData>
    <row r="1" spans="1:20" x14ac:dyDescent="0.15">
      <c r="A1" s="54" t="s">
        <v>43</v>
      </c>
      <c r="B1" s="58" t="s">
        <v>44</v>
      </c>
      <c r="C1" s="58"/>
      <c r="D1" s="58" t="s">
        <v>45</v>
      </c>
      <c r="E1" s="58"/>
      <c r="F1" s="58" t="s">
        <v>46</v>
      </c>
      <c r="G1" s="58"/>
      <c r="H1" s="58" t="s">
        <v>47</v>
      </c>
      <c r="I1" s="58"/>
      <c r="J1" s="58" t="s">
        <v>48</v>
      </c>
      <c r="K1" s="58" t="s">
        <v>49</v>
      </c>
      <c r="L1" s="58"/>
      <c r="M1" s="56" t="s">
        <v>50</v>
      </c>
      <c r="N1" s="60" t="s">
        <v>51</v>
      </c>
      <c r="O1" s="61"/>
      <c r="P1" s="56" t="s">
        <v>52</v>
      </c>
      <c r="Q1" s="60" t="s">
        <v>53</v>
      </c>
      <c r="R1" s="61"/>
      <c r="S1" s="17"/>
      <c r="T1" s="18"/>
    </row>
    <row r="2" spans="1:20" ht="14.25" thickBot="1" x14ac:dyDescent="0.2">
      <c r="A2" s="55"/>
      <c r="B2" s="19" t="s">
        <v>54</v>
      </c>
      <c r="C2" s="19" t="s">
        <v>55</v>
      </c>
      <c r="D2" s="19" t="s">
        <v>54</v>
      </c>
      <c r="E2" s="19" t="s">
        <v>55</v>
      </c>
      <c r="F2" s="19" t="s">
        <v>54</v>
      </c>
      <c r="G2" s="19" t="s">
        <v>55</v>
      </c>
      <c r="H2" s="19" t="s">
        <v>56</v>
      </c>
      <c r="I2" s="19" t="s">
        <v>57</v>
      </c>
      <c r="J2" s="59"/>
      <c r="K2" s="19" t="s">
        <v>56</v>
      </c>
      <c r="L2" s="19" t="s">
        <v>57</v>
      </c>
      <c r="M2" s="57"/>
      <c r="N2" s="19" t="s">
        <v>56</v>
      </c>
      <c r="O2" s="19" t="s">
        <v>57</v>
      </c>
      <c r="P2" s="57"/>
      <c r="Q2" s="19" t="s">
        <v>56</v>
      </c>
      <c r="R2" s="19" t="s">
        <v>57</v>
      </c>
      <c r="S2" s="19"/>
      <c r="T2" s="20"/>
    </row>
    <row r="3" spans="1:20" x14ac:dyDescent="0.15">
      <c r="A3" s="14">
        <v>0</v>
      </c>
      <c r="B3" s="21">
        <v>2.7</v>
      </c>
      <c r="C3" s="21">
        <v>2.5</v>
      </c>
      <c r="D3" s="21">
        <v>2.9</v>
      </c>
      <c r="E3" s="21">
        <v>2.7</v>
      </c>
      <c r="F3" s="21">
        <v>3</v>
      </c>
      <c r="G3" s="21">
        <v>2.8</v>
      </c>
      <c r="H3" s="24"/>
      <c r="I3" s="24"/>
      <c r="J3" s="21">
        <v>3.5</v>
      </c>
      <c r="K3" s="24"/>
      <c r="L3" s="24"/>
      <c r="M3" s="21">
        <v>5.2</v>
      </c>
      <c r="N3" s="24">
        <v>0.52</v>
      </c>
      <c r="O3" s="24"/>
      <c r="P3" s="21">
        <v>5.2</v>
      </c>
      <c r="Q3" s="24"/>
      <c r="R3" s="24"/>
      <c r="S3" s="15"/>
      <c r="T3" s="16"/>
    </row>
    <row r="4" spans="1:20" x14ac:dyDescent="0.15">
      <c r="A4" s="9">
        <v>0.20100000000000001</v>
      </c>
      <c r="B4" s="22">
        <v>2.5</v>
      </c>
      <c r="C4" s="22">
        <v>2.2999999999999998</v>
      </c>
      <c r="D4" s="22">
        <v>2.6</v>
      </c>
      <c r="E4" s="22">
        <v>2.4</v>
      </c>
      <c r="F4" s="22">
        <v>2.7</v>
      </c>
      <c r="G4" s="22">
        <v>2.5</v>
      </c>
      <c r="H4" s="25">
        <v>0.52</v>
      </c>
      <c r="I4" s="25"/>
      <c r="J4" s="22">
        <v>3</v>
      </c>
      <c r="K4" s="25">
        <v>0.44</v>
      </c>
      <c r="L4" s="25">
        <v>0.48</v>
      </c>
      <c r="M4" s="22">
        <v>4</v>
      </c>
      <c r="N4" s="25">
        <v>0.44</v>
      </c>
      <c r="O4" s="25">
        <v>0.52</v>
      </c>
      <c r="P4" s="22">
        <v>4</v>
      </c>
      <c r="Q4" s="25">
        <v>0.44</v>
      </c>
      <c r="R4" s="25">
        <v>0.48</v>
      </c>
      <c r="S4" s="8"/>
      <c r="T4" s="10"/>
    </row>
    <row r="5" spans="1:20" x14ac:dyDescent="0.15">
      <c r="A5" s="9">
        <v>0.30099999999999999</v>
      </c>
      <c r="B5" s="22">
        <v>2.2000000000000002</v>
      </c>
      <c r="C5" s="22">
        <v>2</v>
      </c>
      <c r="D5" s="22">
        <v>2.2999999999999998</v>
      </c>
      <c r="E5" s="22">
        <v>2.1</v>
      </c>
      <c r="F5" s="22">
        <v>2.4</v>
      </c>
      <c r="G5" s="22">
        <v>2.2000000000000002</v>
      </c>
      <c r="H5" s="25">
        <v>0.48</v>
      </c>
      <c r="I5" s="25"/>
      <c r="J5" s="22">
        <v>2.6</v>
      </c>
      <c r="K5" s="25">
        <v>0.4</v>
      </c>
      <c r="L5" s="25">
        <v>0.44</v>
      </c>
      <c r="M5" s="22">
        <v>3</v>
      </c>
      <c r="N5" s="25">
        <v>0.35</v>
      </c>
      <c r="O5" s="25">
        <v>0.44</v>
      </c>
      <c r="P5" s="22">
        <v>3</v>
      </c>
      <c r="Q5" s="25">
        <v>0.4</v>
      </c>
      <c r="R5" s="25">
        <v>0.44</v>
      </c>
      <c r="S5" s="8"/>
      <c r="T5" s="10"/>
    </row>
    <row r="6" spans="1:20" x14ac:dyDescent="0.15">
      <c r="A6" s="9">
        <v>0.40100000000000002</v>
      </c>
      <c r="B6" s="22">
        <v>1.9</v>
      </c>
      <c r="C6" s="22">
        <v>1.7</v>
      </c>
      <c r="D6" s="22">
        <v>2</v>
      </c>
      <c r="E6" s="22">
        <v>1.7</v>
      </c>
      <c r="F6" s="22">
        <v>2.2000000000000002</v>
      </c>
      <c r="G6" s="22">
        <v>1.9</v>
      </c>
      <c r="H6" s="25">
        <v>0.43</v>
      </c>
      <c r="I6" s="25"/>
      <c r="J6" s="22">
        <v>2.4</v>
      </c>
      <c r="K6" s="25">
        <v>0.35</v>
      </c>
      <c r="L6" s="25">
        <v>0.4</v>
      </c>
      <c r="M6" s="22">
        <v>2.7</v>
      </c>
      <c r="N6" s="25">
        <v>0.35</v>
      </c>
      <c r="O6" s="25">
        <v>0.4</v>
      </c>
      <c r="P6" s="22">
        <v>2.7</v>
      </c>
      <c r="Q6" s="25">
        <v>0.35</v>
      </c>
      <c r="R6" s="25">
        <v>0.4</v>
      </c>
      <c r="S6" s="8"/>
      <c r="T6" s="10"/>
    </row>
    <row r="7" spans="1:20" x14ac:dyDescent="0.15">
      <c r="A7" s="9">
        <v>0.501</v>
      </c>
      <c r="B7" s="22">
        <v>1.6</v>
      </c>
      <c r="C7" s="22">
        <v>1.4</v>
      </c>
      <c r="D7" s="22">
        <v>1.7</v>
      </c>
      <c r="E7" s="22">
        <v>1.5</v>
      </c>
      <c r="F7" s="22">
        <v>2</v>
      </c>
      <c r="G7" s="22">
        <v>1.7</v>
      </c>
      <c r="H7" s="25">
        <v>0.4</v>
      </c>
      <c r="I7" s="25"/>
      <c r="J7" s="22">
        <v>2.2000000000000002</v>
      </c>
      <c r="K7" s="25">
        <v>0.35</v>
      </c>
      <c r="L7" s="25">
        <v>0.4</v>
      </c>
      <c r="M7" s="22">
        <v>2.5</v>
      </c>
      <c r="N7" s="25">
        <v>0.26</v>
      </c>
      <c r="O7" s="25">
        <v>0.35</v>
      </c>
      <c r="P7" s="22">
        <v>2.5</v>
      </c>
      <c r="Q7" s="25">
        <v>0.35</v>
      </c>
      <c r="R7" s="25">
        <v>0.4</v>
      </c>
      <c r="S7" s="8"/>
      <c r="T7" s="10"/>
    </row>
    <row r="8" spans="1:20" x14ac:dyDescent="0.15">
      <c r="A8" s="9">
        <v>0.60099999999999998</v>
      </c>
      <c r="B8" s="22">
        <v>1.5</v>
      </c>
      <c r="C8" s="22">
        <v>1.4</v>
      </c>
      <c r="D8" s="22">
        <v>1.7</v>
      </c>
      <c r="E8" s="22">
        <v>1.5</v>
      </c>
      <c r="F8" s="22">
        <v>1.9</v>
      </c>
      <c r="G8" s="22">
        <v>1.7</v>
      </c>
      <c r="H8" s="25">
        <v>0.35</v>
      </c>
      <c r="I8" s="25">
        <v>0.6</v>
      </c>
      <c r="J8" s="22">
        <v>2.2000000000000002</v>
      </c>
      <c r="K8" s="25">
        <v>0.3</v>
      </c>
      <c r="L8" s="25">
        <v>0.35</v>
      </c>
      <c r="M8" s="22">
        <v>2.5</v>
      </c>
      <c r="N8" s="25">
        <v>0.24</v>
      </c>
      <c r="O8" s="25">
        <v>0.3</v>
      </c>
      <c r="P8" s="22">
        <v>2.5</v>
      </c>
      <c r="Q8" s="25">
        <v>0.3</v>
      </c>
      <c r="R8" s="25">
        <v>0.35</v>
      </c>
      <c r="S8" s="8"/>
      <c r="T8" s="10"/>
    </row>
    <row r="9" spans="1:20" x14ac:dyDescent="0.15">
      <c r="A9" s="9">
        <v>0.70099999999999996</v>
      </c>
      <c r="B9" s="22">
        <v>1.4</v>
      </c>
      <c r="C9" s="22">
        <v>1.3</v>
      </c>
      <c r="D9" s="22">
        <v>1.5</v>
      </c>
      <c r="E9" s="22">
        <v>1.4</v>
      </c>
      <c r="F9" s="22">
        <v>1.6</v>
      </c>
      <c r="G9" s="22">
        <v>1.5</v>
      </c>
      <c r="H9" s="25">
        <v>0.35</v>
      </c>
      <c r="I9" s="25">
        <v>0.52</v>
      </c>
      <c r="J9" s="22">
        <v>2</v>
      </c>
      <c r="K9" s="25">
        <v>0.26</v>
      </c>
      <c r="L9" s="25">
        <v>0.35</v>
      </c>
      <c r="M9" s="22">
        <v>2.5</v>
      </c>
      <c r="N9" s="25">
        <v>0.22</v>
      </c>
      <c r="O9" s="25">
        <v>0.26</v>
      </c>
      <c r="P9" s="22">
        <v>2.5</v>
      </c>
      <c r="Q9" s="25">
        <v>0.26</v>
      </c>
      <c r="R9" s="25">
        <v>0.35</v>
      </c>
      <c r="S9" s="8"/>
      <c r="T9" s="10"/>
    </row>
    <row r="10" spans="1:20" x14ac:dyDescent="0.15">
      <c r="A10" s="9">
        <v>0.80100000000000005</v>
      </c>
      <c r="B10" s="22">
        <v>1.3</v>
      </c>
      <c r="C10" s="22">
        <v>1.2</v>
      </c>
      <c r="D10" s="22">
        <v>1.4</v>
      </c>
      <c r="E10" s="22">
        <v>1.3</v>
      </c>
      <c r="F10" s="22">
        <v>1.5</v>
      </c>
      <c r="G10" s="22">
        <v>1.4</v>
      </c>
      <c r="H10" s="25">
        <v>0.3</v>
      </c>
      <c r="I10" s="25">
        <v>0.52</v>
      </c>
      <c r="J10" s="22">
        <v>1.8</v>
      </c>
      <c r="K10" s="25">
        <v>0.24</v>
      </c>
      <c r="L10" s="25">
        <v>0.3</v>
      </c>
      <c r="M10" s="22">
        <v>2</v>
      </c>
      <c r="N10" s="25">
        <v>0.18</v>
      </c>
      <c r="O10" s="25">
        <v>0.26</v>
      </c>
      <c r="P10" s="22">
        <v>2</v>
      </c>
      <c r="Q10" s="25">
        <v>0.24</v>
      </c>
      <c r="R10" s="25">
        <v>0.3</v>
      </c>
      <c r="S10" s="8"/>
      <c r="T10" s="10"/>
    </row>
    <row r="11" spans="1:20" ht="14.25" thickBot="1" x14ac:dyDescent="0.2">
      <c r="A11" s="11">
        <v>1</v>
      </c>
      <c r="B11" s="23"/>
      <c r="C11" s="23"/>
      <c r="D11" s="23"/>
      <c r="E11" s="23"/>
      <c r="F11" s="23"/>
      <c r="G11" s="23"/>
      <c r="H11" s="26"/>
      <c r="I11" s="26"/>
      <c r="J11" s="23"/>
      <c r="K11" s="26"/>
      <c r="L11" s="26"/>
      <c r="M11" s="23"/>
      <c r="N11" s="26"/>
      <c r="O11" s="26"/>
      <c r="P11" s="23"/>
      <c r="Q11" s="26"/>
      <c r="R11" s="26"/>
      <c r="S11" s="12"/>
      <c r="T11" s="13"/>
    </row>
    <row r="21" spans="1:2" x14ac:dyDescent="0.15">
      <c r="A21" t="s">
        <v>60</v>
      </c>
      <c r="B21" s="68">
        <v>3.8</v>
      </c>
    </row>
    <row r="22" spans="1:2" x14ac:dyDescent="0.15">
      <c r="A22" t="s">
        <v>61</v>
      </c>
      <c r="B22" s="68">
        <v>3.28</v>
      </c>
    </row>
  </sheetData>
  <mergeCells count="11">
    <mergeCell ref="N1:O1"/>
    <mergeCell ref="P1:P2"/>
    <mergeCell ref="Q1:R1"/>
    <mergeCell ref="K1:L1"/>
    <mergeCell ref="A1:A2"/>
    <mergeCell ref="M1:M2"/>
    <mergeCell ref="B1:C1"/>
    <mergeCell ref="D1:E1"/>
    <mergeCell ref="F1:G1"/>
    <mergeCell ref="H1:I1"/>
    <mergeCell ref="J1:J2"/>
  </mergeCells>
  <phoneticPr fontId="1" type="noConversion"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26</vt:i4>
      </vt:variant>
    </vt:vector>
  </HeadingPairs>
  <TitlesOfParts>
    <vt:vector size="28" baseType="lpstr">
      <vt:lpstr>附录C</vt:lpstr>
      <vt:lpstr>Para</vt:lpstr>
      <vt:lpstr>变形缝保温层R</vt:lpstr>
      <vt:lpstr>采暖地下室外墙保温层R</vt:lpstr>
      <vt:lpstr>采暖与非采暖隔墙K</vt:lpstr>
      <vt:lpstr>参照建筑供暖供冷总耗电量</vt:lpstr>
      <vt:lpstr>多立面_1_12_1_朝向立面窗墙比KSHGC参照结论</vt:lpstr>
      <vt:lpstr>多立面_1_32_4_朝向立面参照结论</vt:lpstr>
      <vt:lpstr>多立面_1_36_4_朝向立面参照结论</vt:lpstr>
      <vt:lpstr>供暖供冷总耗电量</vt:lpstr>
      <vt:lpstr>建筑面积</vt:lpstr>
      <vt:lpstr>建筑体积</vt:lpstr>
      <vt:lpstr>软件版本</vt:lpstr>
      <vt:lpstr>软件全称</vt:lpstr>
      <vt:lpstr>设计单位</vt:lpstr>
      <vt:lpstr>体型系数</vt:lpstr>
      <vt:lpstr>天窗K</vt:lpstr>
      <vt:lpstr>天窗SHGC</vt:lpstr>
      <vt:lpstr>天窗屋顶比</vt:lpstr>
      <vt:lpstr>挑空楼板K</vt:lpstr>
      <vt:lpstr>外表面积</vt:lpstr>
      <vt:lpstr>外墙D</vt:lpstr>
      <vt:lpstr>外墙K</vt:lpstr>
      <vt:lpstr>屋顶D</vt:lpstr>
      <vt:lpstr>屋顶K</vt:lpstr>
      <vt:lpstr>项目地址</vt:lpstr>
      <vt:lpstr>项目名称</vt:lpstr>
      <vt:lpstr>周边地面保温层R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2024-01-10T13:44:09Z</dcterms:modified>
</cp:coreProperties>
</file>