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<sst xmlns="http://schemas.openxmlformats.org/spreadsheetml/2006/main" count="116" uniqueCount="95">
  <si>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</si>
  <si>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</si>
  <si>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</si>
  <si>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</si>
  <si>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</si>
  <si>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沈阳</t>
  </si>
  <si>
    <t>经纬度</t>
  </si>
  <si>
    <t>北纬41°48′ 东经123°25′</t>
  </si>
  <si>
    <t>水平面总辐照量</t>
  </si>
  <si>
    <t>1286.04kWh/㎡.a)</t>
  </si>
  <si>
    <t>光伏系统信息</t>
  </si>
  <si>
    <t>组件类型</t>
  </si>
  <si>
    <t>单晶硅</t>
  </si>
  <si>
    <t>峰值功率</t>
  </si>
  <si>
    <t>555Wp</t>
  </si>
  <si>
    <t>组件数量</t>
  </si>
  <si>
    <t>总装机量</t>
  </si>
  <si>
    <t>组件安装方式</t>
  </si>
  <si>
    <t>固定集成</t>
  </si>
  <si>
    <t>方向角度</t>
  </si>
  <si>
    <t>方位角（正南）倾角32°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</si>
  <si>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</si>
  <si>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</si>
  <si>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</si>
  <si>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</si>
  <si>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</si>
  <si>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</si>
  <si>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</si>
  <si>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</si>
  <si>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</si>
  <si>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</si>
  <si>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</si>
  <si>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</si>
  <si>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</si>
  <si>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</si>
  <si>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</si>
  <si>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</si>
  <si>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</si>
  <si>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</si>
  <si>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</si>
  <si>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</si>
  <si>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</si>
  <si>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</si>
  <si>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</si>
  <si>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</si>
  <si>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</si>
  <si>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</si>
  <si>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</si>
  <si>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</si>
  <si>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</si>
  <si>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</si>
  <si>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</si>
  <si>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</si>
  <si>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</si>
  <si>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</si>
  <si>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</si>
  <si>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</si>
  <si>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</si>
  <si>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</si>
  <si>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</si>
  <si>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</si>
  <si>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</si>
  <si>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</si>
  <si>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</si>
  <si>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</si>
  <si>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</si>
  <si>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</si>
  <si>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</si>
  <si>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</si>
  <si>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</si>
  <si>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</si>
  <si>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</si>
  <si>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</si>
  <si>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</si>
  <si>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</si>
  <si>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</si>
  <si>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</si>
  <si>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</si>
  <si>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</si>
  <si>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</si>
  <si>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</si>
  <si>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</si>
  <si>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</si>
  <si>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</si>
  <si>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</si>
  <si>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</si>
  <si>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</si>
  <si>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</si>
  <si>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</si>
  <si>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</si>
  <si>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</si>
  <si>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</si>
  <si>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</si>
  <si>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2278×992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</si>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</sst>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81.2</c:v>
                </c:pt>
                <c:pt idx="1">
                  <c:v>110.3</c:v>
                </c:pt>
                <c:pt idx="2">
                  <c:v>134.9</c:v>
                </c:pt>
                <c:pt idx="3">
                  <c:v>143</c:v>
                </c:pt>
                <c:pt idx="4">
                  <c:v>160.9</c:v>
                </c:pt>
                <c:pt idx="5">
                  <c:v>140.2</c:v>
                </c:pt>
                <c:pt idx="6">
                  <c:v>131.5</c:v>
                </c:pt>
                <c:pt idx="7">
                  <c:v>135.3</c:v>
                </c:pt>
                <c:pt idx="8">
                  <c:v>140.2</c:v>
                </c:pt>
                <c:pt idx="9">
                  <c:v>111.8</c:v>
                </c:pt>
                <c:pt idx="10">
                  <c:v>89.5</c:v>
                </c:pt>
                <c:pt idx="11">
                  <c:v>72.3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707031186"/>
        <c:axId val="576627354"/>
      </c:barChart>
      <c:catAx>
        <c:axId val="70703118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76627354"/>
        <c:crosses val="autoZero"/>
        <c:auto val="1"/>
        <c:lblAlgn val="ctr"/>
        <c:lblOffset val="100"/>
        <c:noMultiLvlLbl val="0"/>
      </c:catAx>
      <c:valAx>
        <c:axId val="57662735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07031186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35.7737</c:v>
                </c:pt>
                <c:pt idx="1">
                  <c:v>48.0058</c:v>
                </c:pt>
                <c:pt idx="2">
                  <c:v>56.8412</c:v>
                </c:pt>
                <c:pt idx="3">
                  <c:v>57.6591</c:v>
                </c:pt>
                <c:pt idx="4">
                  <c:v>62.0784</c:v>
                </c:pt>
                <c:pt idx="5">
                  <c:v>52.8056</c:v>
                </c:pt>
                <c:pt idx="6">
                  <c:v>48.4387</c:v>
                </c:pt>
                <c:pt idx="7">
                  <c:v>50.5473</c:v>
                </c:pt>
                <c:pt idx="8">
                  <c:v>53.8935</c:v>
                </c:pt>
                <c:pt idx="9">
                  <c:v>44.796</c:v>
                </c:pt>
                <c:pt idx="10">
                  <c:v>37.737</c:v>
                </c:pt>
                <c:pt idx="11">
                  <c:v>31.6769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49601805"/>
        <c:axId val="751346193"/>
      </c:barChart>
      <c:catAx>
        <c:axId val="4960180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51346193"/>
        <c:crosses val="autoZero"/>
        <c:auto val="0"/>
        <c:lblAlgn val="ctr"/>
        <c:lblOffset val="100"/>
        <c:tickLblSkip val="1"/>
        <c:noMultiLvlLbl val="0"/>
      </c:catAx>
      <c:valAx>
        <c:axId val="751346193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9601805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580.253256057529</c:v>
                </c:pt>
                <c:pt idx="1">
                  <c:v>551.24059325466</c:v>
                </c:pt>
                <c:pt idx="2">
                  <c:v>547.381909101884</c:v>
                </c:pt>
                <c:pt idx="3">
                  <c:v>543.550235738173</c:v>
                </c:pt>
                <c:pt idx="4">
                  <c:v>539.745384087994</c:v>
                </c:pt>
                <c:pt idx="5">
                  <c:v>535.967166399384</c:v>
                </c:pt>
                <c:pt idx="6">
                  <c:v>532.215396234584</c:v>
                </c:pt>
                <c:pt idx="7">
                  <c:v>528.489888460943</c:v>
                </c:pt>
                <c:pt idx="8">
                  <c:v>524.790459241721</c:v>
                </c:pt>
                <c:pt idx="9">
                  <c:v>521.116926027014</c:v>
                </c:pt>
                <c:pt idx="10">
                  <c:v>517.469107544831</c:v>
                </c:pt>
                <c:pt idx="11">
                  <c:v>513.846823792027</c:v>
                </c:pt>
                <c:pt idx="12">
                  <c:v>510.249896025482</c:v>
                </c:pt>
                <c:pt idx="13">
                  <c:v>506.678146753296</c:v>
                </c:pt>
                <c:pt idx="14">
                  <c:v>503.131399726023</c:v>
                </c:pt>
                <c:pt idx="15">
                  <c:v>499.609479927936</c:v>
                </c:pt>
                <c:pt idx="16">
                  <c:v>496.112213568451</c:v>
                </c:pt>
                <c:pt idx="17">
                  <c:v>492.639428073469</c:v>
                </c:pt>
                <c:pt idx="18">
                  <c:v>489.19095207695</c:v>
                </c:pt>
                <c:pt idx="19">
                  <c:v>485.76661541242</c:v>
                </c:pt>
                <c:pt idx="20">
                  <c:v>482.366249104532</c:v>
                </c:pt>
                <c:pt idx="21">
                  <c:v>478.989685360804</c:v>
                </c:pt>
                <c:pt idx="22">
                  <c:v>475.636757563275</c:v>
                </c:pt>
                <c:pt idx="23">
                  <c:v>472.307300260334</c:v>
                </c:pt>
                <c:pt idx="24">
                  <c:v>469.00114915851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6436325"/>
        <c:axId val="531978289"/>
      </c:barChart>
      <c:catAx>
        <c:axId val="53643632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1978289"/>
        <c:crosses val="autoZero"/>
        <c:auto val="1"/>
        <c:lblAlgn val="ctr"/>
        <c:lblOffset val="100"/>
        <c:noMultiLvlLbl val="0"/>
      </c:catAx>
      <c:valAx>
        <c:axId val="53197828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643632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-517.09</c:v>
                </c:pt>
                <c:pt idx="1">
                  <c:v>-461.97</c:v>
                </c:pt>
                <c:pt idx="2">
                  <c:v>-407.23</c:v>
                </c:pt>
                <c:pt idx="3">
                  <c:v>-352.87</c:v>
                </c:pt>
                <c:pt idx="4">
                  <c:v>-298.9</c:v>
                </c:pt>
                <c:pt idx="5">
                  <c:v>-245.3</c:v>
                </c:pt>
                <c:pt idx="6">
                  <c:v>-192.08</c:v>
                </c:pt>
                <c:pt idx="7">
                  <c:v>-139.23</c:v>
                </c:pt>
                <c:pt idx="8">
                  <c:v>-86.75</c:v>
                </c:pt>
                <c:pt idx="9">
                  <c:v>-34.64</c:v>
                </c:pt>
                <c:pt idx="10">
                  <c:v>17.11</c:v>
                </c:pt>
                <c:pt idx="11">
                  <c:v>68.49</c:v>
                </c:pt>
                <c:pt idx="12">
                  <c:v>119.51</c:v>
                </c:pt>
                <c:pt idx="13">
                  <c:v>170.18</c:v>
                </c:pt>
                <c:pt idx="14">
                  <c:v>220.49</c:v>
                </c:pt>
                <c:pt idx="15">
                  <c:v>270.45</c:v>
                </c:pt>
                <c:pt idx="16">
                  <c:v>320.06</c:v>
                </c:pt>
                <c:pt idx="17">
                  <c:v>369.32</c:v>
                </c:pt>
                <c:pt idx="18">
                  <c:v>418.24</c:v>
                </c:pt>
                <c:pt idx="19">
                  <c:v>466.82</c:v>
                </c:pt>
                <c:pt idx="20">
                  <c:v>515.06</c:v>
                </c:pt>
                <c:pt idx="21">
                  <c:v>562.96</c:v>
                </c:pt>
                <c:pt idx="22">
                  <c:v>610.52</c:v>
                </c:pt>
                <c:pt idx="23">
                  <c:v>657.75</c:v>
                </c:pt>
                <c:pt idx="24">
                  <c:v>704.65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3372400"/>
        <c:axId val="789680100"/>
      </c:barChart>
      <c:catAx>
        <c:axId val="763372400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9680100"/>
        <c:crosses val="autoZero"/>
        <c:auto val="1"/>
        <c:lblAlgn val="ctr"/>
        <c:lblOffset val="100"/>
        <c:noMultiLvlLbl val="0"/>
      </c:catAx>
      <c:valAx>
        <c:axId val="7896801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33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2114550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400800"/>
        <a:ext cx="6391275" cy="4191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2123440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725150"/>
        <a:ext cx="6400165" cy="38385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295275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267575" y="695325"/>
        <a:ext cx="917257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46990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200390" y="1532255"/>
        <a:ext cx="843026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42" workbookViewId="0">
      <selection activeCell="A84" sqref="$A84:$XFD84"/>
    </sheetView>
  </sheetViews>
  <sheetFormatPr defaultColWidth="9.14285714285714" defaultRowHeight="12.75" outlineLevelCol="4"/>
  <cols>
    <col min="1" max="1" width="17.1428571428571" style="46" customWidth="1"/>
    <col min="2" max="2" width="24.4285714285714" style="46" customWidth="1"/>
    <col min="3" max="3" width="22.5714285714286" style="46" customWidth="1"/>
    <col min="4" max="4" width="32.2857142857143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45613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829</v>
      </c>
      <c r="C10" s="70" t="s">
        <v>16</v>
      </c>
      <c r="D10" s="71">
        <v>460.095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0.9902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0.868999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81.2</v>
      </c>
      <c r="C18" s="3">
        <v>35.7737</v>
      </c>
      <c r="D18" s="81">
        <v>6.2</v>
      </c>
    </row>
    <row r="19" s="43" customFormat="1" ht="15" spans="1:4">
      <c r="A19" s="54" t="s">
        <v>34</v>
      </c>
      <c r="B19" s="82">
        <v>110.3</v>
      </c>
      <c r="C19" s="83">
        <v>48.0058</v>
      </c>
      <c r="D19" s="84">
        <v>8.3</v>
      </c>
    </row>
    <row r="20" s="43" customFormat="1" ht="15" spans="1:4">
      <c r="A20" s="54" t="s">
        <v>35</v>
      </c>
      <c r="B20" s="55">
        <v>134.9</v>
      </c>
      <c r="C20" s="3">
        <v>56.8412</v>
      </c>
      <c r="D20" s="81">
        <v>9.8</v>
      </c>
    </row>
    <row r="21" s="43" customFormat="1" ht="15" spans="1:4">
      <c r="A21" s="54" t="s">
        <v>36</v>
      </c>
      <c r="B21" s="82">
        <v>143</v>
      </c>
      <c r="C21" s="83">
        <v>57.6591</v>
      </c>
      <c r="D21" s="84">
        <v>9.9</v>
      </c>
    </row>
    <row r="22" s="43" customFormat="1" ht="15" spans="1:4">
      <c r="A22" s="54" t="s">
        <v>37</v>
      </c>
      <c r="B22" s="55">
        <v>160.9</v>
      </c>
      <c r="C22" s="3">
        <v>62.0784</v>
      </c>
      <c r="D22" s="81">
        <v>10.7</v>
      </c>
    </row>
    <row r="23" s="43" customFormat="1" ht="15" spans="1:4">
      <c r="A23" s="54" t="s">
        <v>38</v>
      </c>
      <c r="B23" s="82">
        <v>140.2</v>
      </c>
      <c r="C23" s="83">
        <v>52.8056</v>
      </c>
      <c r="D23" s="84">
        <v>9.1</v>
      </c>
    </row>
    <row r="24" s="43" customFormat="1" ht="15" spans="1:4">
      <c r="A24" s="54" t="s">
        <v>39</v>
      </c>
      <c r="B24" s="55">
        <v>131.5</v>
      </c>
      <c r="C24" s="3">
        <v>48.4387</v>
      </c>
      <c r="D24" s="81">
        <v>8.3</v>
      </c>
    </row>
    <row r="25" s="43" customFormat="1" ht="15" spans="1:4">
      <c r="A25" s="54" t="s">
        <v>40</v>
      </c>
      <c r="B25" s="82">
        <v>135.3</v>
      </c>
      <c r="C25" s="83">
        <v>50.5473</v>
      </c>
      <c r="D25" s="84">
        <v>8.7</v>
      </c>
    </row>
    <row r="26" s="43" customFormat="1" ht="15" spans="1:4">
      <c r="A26" s="54" t="s">
        <v>41</v>
      </c>
      <c r="B26" s="55">
        <v>140.2</v>
      </c>
      <c r="C26" s="3">
        <v>53.8935</v>
      </c>
      <c r="D26" s="81">
        <v>9.3</v>
      </c>
    </row>
    <row r="27" s="43" customFormat="1" ht="15" spans="1:4">
      <c r="A27" s="54" t="s">
        <v>42</v>
      </c>
      <c r="B27" s="82">
        <v>111.8</v>
      </c>
      <c r="C27" s="83">
        <v>44.796</v>
      </c>
      <c r="D27" s="84">
        <v>7.7</v>
      </c>
    </row>
    <row r="28" s="43" customFormat="1" ht="15" spans="1:4">
      <c r="A28" s="54" t="s">
        <v>43</v>
      </c>
      <c r="B28" s="55">
        <v>89.5</v>
      </c>
      <c r="C28" s="3">
        <v>37.737</v>
      </c>
      <c r="D28" s="81">
        <v>6.5</v>
      </c>
    </row>
    <row r="29" s="43" customFormat="1" ht="15" spans="1:4">
      <c r="A29" s="54" t="s">
        <v>44</v>
      </c>
      <c r="B29" s="82">
        <v>72.3</v>
      </c>
      <c r="C29" s="83">
        <v>31.6769</v>
      </c>
      <c r="D29" s="84">
        <v>5.5</v>
      </c>
    </row>
    <row r="30" s="44" customFormat="1" ht="15.75" spans="1:4">
      <c r="A30" s="85" t="s">
        <v>45</v>
      </c>
      <c r="B30" s="86">
        <v>1451.3</v>
      </c>
      <c r="C30" s="87">
        <v>580.253</v>
      </c>
      <c r="D30" s="88">
        <v>100</v>
      </c>
    </row>
    <row r="31" s="45" customFormat="1" ht="22.5" customHeight="1" spans="1:4">
      <c r="A31" s="89" t="s">
        <v>46</v>
      </c>
      <c r="B31" s="90">
        <v>580.3</v>
      </c>
      <c r="C31" s="91"/>
      <c r="D31" s="92"/>
    </row>
    <row r="32" ht="14.25" spans="1:4">
      <c r="A32" s="48"/>
      <c r="B32" s="48"/>
      <c r="C32" s="93"/>
      <c r="D32" s="48"/>
    </row>
    <row r="33" ht="14.25" spans="1:4">
      <c r="A33" s="48"/>
      <c r="B33" s="49"/>
      <c r="C33" s="48"/>
      <c r="D33" s="48"/>
    </row>
    <row r="34" ht="14.25" spans="1:4">
      <c r="A34" s="48"/>
      <c r="B34" s="48"/>
      <c r="C34" s="48"/>
      <c r="D34" s="48"/>
    </row>
    <row r="35" ht="14.25" spans="1:4">
      <c r="A35" s="49"/>
      <c r="B35" s="49"/>
      <c r="C35" s="49"/>
      <c r="D35" s="48"/>
    </row>
    <row r="36" ht="14.25" spans="1:4">
      <c r="A36" s="49"/>
      <c r="B36" s="49"/>
      <c r="C36" s="49"/>
      <c r="D36" s="48"/>
    </row>
    <row r="37" ht="14.25" spans="1:4">
      <c r="A37" s="49"/>
      <c r="B37" s="49"/>
      <c r="C37" s="49"/>
      <c r="D37" s="48"/>
    </row>
    <row r="38" ht="14.25" spans="1:4">
      <c r="A38" s="49"/>
      <c r="B38" s="49"/>
      <c r="C38" s="49"/>
      <c r="D38" s="48"/>
    </row>
    <row r="39" ht="14.25" spans="1:4">
      <c r="A39" s="49"/>
      <c r="B39" s="49"/>
      <c r="C39" s="49"/>
      <c r="D39" s="48"/>
    </row>
    <row r="40" ht="14.25" spans="1:4">
      <c r="A40" s="48"/>
      <c r="B40" s="48"/>
      <c r="C40" s="48"/>
      <c r="D40" s="48"/>
    </row>
    <row r="41" ht="14.25" spans="1:4">
      <c r="A41" s="48"/>
      <c r="B41" s="48"/>
      <c r="C41" s="48"/>
      <c r="D41" s="48"/>
    </row>
    <row r="42" ht="14.25" spans="1:4">
      <c r="A42" s="49"/>
      <c r="B42" s="49"/>
      <c r="C42" s="48"/>
      <c r="D42" s="48"/>
    </row>
    <row r="43" ht="14.25" spans="1:4">
      <c r="A43" s="49"/>
      <c r="B43" s="49"/>
      <c r="C43" s="48"/>
      <c r="D43" s="48"/>
    </row>
    <row r="44" ht="14.25" spans="1:4">
      <c r="A44" s="48"/>
      <c r="B44" s="48"/>
      <c r="C44" s="48"/>
      <c r="D44" s="48"/>
    </row>
    <row r="45" ht="14.25" spans="1:4">
      <c r="A45" s="48"/>
      <c r="B45" s="48"/>
      <c r="C45" s="48"/>
      <c r="D45" s="48"/>
    </row>
    <row r="46" ht="14.25" spans="1:4">
      <c r="A46" s="48"/>
      <c r="B46" s="48"/>
      <c r="C46" s="48"/>
      <c r="D46" s="48"/>
    </row>
    <row r="47" ht="14.25" spans="1:4">
      <c r="A47" s="48"/>
      <c r="B47" s="48"/>
      <c r="C47" s="48"/>
      <c r="D47" s="48"/>
    </row>
    <row r="48" ht="14.25" spans="1:4">
      <c r="A48" s="48"/>
      <c r="B48" s="48"/>
      <c r="C48" s="48"/>
      <c r="D48" s="48"/>
    </row>
    <row r="49" ht="14.25" spans="1:4">
      <c r="A49" s="48"/>
      <c r="B49" s="48"/>
      <c r="C49" s="48"/>
      <c r="D49" s="48"/>
    </row>
    <row r="50" ht="14.25" spans="1:4">
      <c r="A50" s="48"/>
      <c r="B50" s="48"/>
      <c r="C50" s="48"/>
      <c r="D50" s="48"/>
    </row>
    <row r="51" ht="14.25" spans="1:4">
      <c r="A51" s="48"/>
      <c r="B51" s="48"/>
      <c r="C51" s="48"/>
      <c r="D51" s="48"/>
    </row>
    <row r="52" ht="14.25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4.25" spans="1:4">
      <c r="A56" s="48"/>
      <c r="B56" s="48"/>
      <c r="C56" s="48"/>
      <c r="D56" s="48"/>
    </row>
    <row r="83" ht="14.25" spans="1:4">
      <c r="A83" s="94" t="s">
        <v>47</v>
      </c>
      <c r="B83" s="95" t="s">
        <v>48</v>
      </c>
      <c r="C83" s="95"/>
      <c r="D83" s="96"/>
    </row>
    <row r="84" ht="14.25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9.14285714285714" defaultRowHeight="12.75" outlineLevelCol="6"/>
  <cols>
    <col min="1" max="1" width="3.28571428571429" customWidth="1"/>
    <col min="2" max="2" width="20.4285714285714" style="17" customWidth="1"/>
    <col min="3" max="3" width="25.5714285714286" style="17" customWidth="1"/>
    <col min="4" max="4" width="26.5714285714286" style="17" customWidth="1"/>
    <col min="5" max="5" width="28.7142857142857" style="17" customWidth="1"/>
    <col min="6" max="6" width="18" customWidth="1"/>
    <col min="7" max="7" width="19.2857142857143" customWidth="1"/>
  </cols>
  <sheetData>
    <row r="1" ht="13.5"/>
    <row r="2" ht="24.75" customHeight="1" spans="2:7">
      <c r="B2" s="36" t="s">
        <v>51</v>
      </c>
      <c r="C2" s="37">
        <f>光伏发电!D10</f>
        <v>460.095</v>
      </c>
      <c r="D2" s="38" t="s">
        <v>52</v>
      </c>
      <c r="E2" s="39">
        <f>光伏发电!C30</f>
        <v>580.253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580.253256057529</v>
      </c>
      <c r="E5" s="28">
        <f t="shared" ref="E5:E29" si="0">ROUND(D5*1000/$C$2,2)</f>
        <v>1261.16</v>
      </c>
    </row>
    <row r="6" ht="20.1" customHeight="1" spans="2:5">
      <c r="B6" s="24">
        <v>2</v>
      </c>
      <c r="C6" s="25">
        <v>0.7</v>
      </c>
      <c r="D6" s="42">
        <v>551.24059325466</v>
      </c>
      <c r="E6" s="28">
        <f t="shared" si="0"/>
        <v>1198.1</v>
      </c>
    </row>
    <row r="7" ht="20.1" customHeight="1" spans="2:5">
      <c r="B7" s="24">
        <v>3</v>
      </c>
      <c r="C7" s="25">
        <f>$C$6</f>
        <v>0.7</v>
      </c>
      <c r="D7" s="42">
        <v>547.381909101884</v>
      </c>
      <c r="E7" s="28">
        <f t="shared" si="0"/>
        <v>1189.71</v>
      </c>
    </row>
    <row r="8" ht="20.1" customHeight="1" spans="2:5">
      <c r="B8" s="24">
        <v>4</v>
      </c>
      <c r="C8" s="25">
        <f t="shared" ref="C8:C29" si="1">$C$6</f>
        <v>0.7</v>
      </c>
      <c r="D8" s="42">
        <v>543.550235738173</v>
      </c>
      <c r="E8" s="28">
        <f t="shared" si="0"/>
        <v>1181.39</v>
      </c>
    </row>
    <row r="9" ht="20.1" customHeight="1" spans="2:5">
      <c r="B9" s="24">
        <v>5</v>
      </c>
      <c r="C9" s="25">
        <f t="shared" si="1"/>
        <v>0.7</v>
      </c>
      <c r="D9" s="42">
        <v>539.745384087994</v>
      </c>
      <c r="E9" s="28">
        <f t="shared" si="0"/>
        <v>1173.12</v>
      </c>
    </row>
    <row r="10" ht="20.1" customHeight="1" spans="2:5">
      <c r="B10" s="24">
        <v>6</v>
      </c>
      <c r="C10" s="25">
        <f t="shared" si="1"/>
        <v>0.7</v>
      </c>
      <c r="D10" s="42">
        <v>535.967166399384</v>
      </c>
      <c r="E10" s="28">
        <f t="shared" si="0"/>
        <v>1164.91</v>
      </c>
    </row>
    <row r="11" ht="20.1" customHeight="1" spans="2:5">
      <c r="B11" s="24">
        <v>7</v>
      </c>
      <c r="C11" s="25">
        <f t="shared" si="1"/>
        <v>0.7</v>
      </c>
      <c r="D11" s="42">
        <v>532.215396234584</v>
      </c>
      <c r="E11" s="28">
        <f t="shared" si="0"/>
        <v>1156.75</v>
      </c>
    </row>
    <row r="12" ht="20.1" customHeight="1" spans="2:5">
      <c r="B12" s="24">
        <v>8</v>
      </c>
      <c r="C12" s="25">
        <f t="shared" si="1"/>
        <v>0.7</v>
      </c>
      <c r="D12" s="42">
        <v>528.489888460943</v>
      </c>
      <c r="E12" s="28">
        <f t="shared" si="0"/>
        <v>1148.65</v>
      </c>
    </row>
    <row r="13" ht="20.1" customHeight="1" spans="2:5">
      <c r="B13" s="24">
        <v>9</v>
      </c>
      <c r="C13" s="25">
        <f t="shared" si="1"/>
        <v>0.7</v>
      </c>
      <c r="D13" s="42">
        <v>524.790459241721</v>
      </c>
      <c r="E13" s="28">
        <f t="shared" si="0"/>
        <v>1140.61</v>
      </c>
    </row>
    <row r="14" ht="20.1" customHeight="1" spans="2:5">
      <c r="B14" s="24">
        <v>10</v>
      </c>
      <c r="C14" s="25">
        <f t="shared" si="1"/>
        <v>0.7</v>
      </c>
      <c r="D14" s="42">
        <v>521.116926027014</v>
      </c>
      <c r="E14" s="28">
        <f t="shared" si="0"/>
        <v>1132.63</v>
      </c>
    </row>
    <row r="15" ht="20.1" customHeight="1" spans="2:5">
      <c r="B15" s="24">
        <v>11</v>
      </c>
      <c r="C15" s="25">
        <f t="shared" si="1"/>
        <v>0.7</v>
      </c>
      <c r="D15" s="42">
        <v>517.469107544831</v>
      </c>
      <c r="E15" s="28">
        <f t="shared" si="0"/>
        <v>1124.7</v>
      </c>
    </row>
    <row r="16" ht="20.1" customHeight="1" spans="2:5">
      <c r="B16" s="24">
        <v>12</v>
      </c>
      <c r="C16" s="25">
        <f t="shared" si="1"/>
        <v>0.7</v>
      </c>
      <c r="D16" s="42">
        <v>513.846823792027</v>
      </c>
      <c r="E16" s="28">
        <f t="shared" si="0"/>
        <v>1116.83</v>
      </c>
    </row>
    <row r="17" ht="20.1" customHeight="1" spans="2:5">
      <c r="B17" s="24">
        <v>13</v>
      </c>
      <c r="C17" s="25">
        <f t="shared" si="1"/>
        <v>0.7</v>
      </c>
      <c r="D17" s="42">
        <v>510.249896025482</v>
      </c>
      <c r="E17" s="28">
        <f t="shared" si="0"/>
        <v>1109.01</v>
      </c>
    </row>
    <row r="18" ht="20.1" customHeight="1" spans="2:5">
      <c r="B18" s="24">
        <v>14</v>
      </c>
      <c r="C18" s="25">
        <f t="shared" si="1"/>
        <v>0.7</v>
      </c>
      <c r="D18" s="42">
        <v>506.678146753296</v>
      </c>
      <c r="E18" s="28">
        <f t="shared" si="0"/>
        <v>1101.25</v>
      </c>
    </row>
    <row r="19" ht="20.1" customHeight="1" spans="2:5">
      <c r="B19" s="24">
        <v>15</v>
      </c>
      <c r="C19" s="25">
        <f t="shared" si="1"/>
        <v>0.7</v>
      </c>
      <c r="D19" s="42">
        <v>503.131399726023</v>
      </c>
      <c r="E19" s="28">
        <f t="shared" si="0"/>
        <v>1093.54</v>
      </c>
    </row>
    <row r="20" ht="20.1" customHeight="1" spans="2:5">
      <c r="B20" s="24">
        <v>16</v>
      </c>
      <c r="C20" s="25">
        <f t="shared" si="1"/>
        <v>0.7</v>
      </c>
      <c r="D20" s="42">
        <v>499.609479927936</v>
      </c>
      <c r="E20" s="28">
        <f t="shared" si="0"/>
        <v>1085.88</v>
      </c>
    </row>
    <row r="21" ht="20.1" customHeight="1" spans="2:5">
      <c r="B21" s="24">
        <v>17</v>
      </c>
      <c r="C21" s="25">
        <f t="shared" si="1"/>
        <v>0.7</v>
      </c>
      <c r="D21" s="42">
        <v>496.112213568451</v>
      </c>
      <c r="E21" s="28">
        <f t="shared" si="0"/>
        <v>1078.28</v>
      </c>
    </row>
    <row r="22" ht="20.1" customHeight="1" spans="2:5">
      <c r="B22" s="24">
        <v>18</v>
      </c>
      <c r="C22" s="25">
        <f t="shared" si="1"/>
        <v>0.7</v>
      </c>
      <c r="D22" s="42">
        <v>492.639428073469</v>
      </c>
      <c r="E22" s="28">
        <f t="shared" si="0"/>
        <v>1070.73</v>
      </c>
    </row>
    <row r="23" ht="20.1" customHeight="1" spans="2:5">
      <c r="B23" s="24">
        <v>19</v>
      </c>
      <c r="C23" s="25">
        <f t="shared" si="1"/>
        <v>0.7</v>
      </c>
      <c r="D23" s="42">
        <v>489.19095207695</v>
      </c>
      <c r="E23" s="28">
        <f t="shared" si="0"/>
        <v>1063.24</v>
      </c>
    </row>
    <row r="24" ht="20.1" customHeight="1" spans="2:5">
      <c r="B24" s="24">
        <v>20</v>
      </c>
      <c r="C24" s="25">
        <f t="shared" si="1"/>
        <v>0.7</v>
      </c>
      <c r="D24" s="42">
        <v>485.76661541242</v>
      </c>
      <c r="E24" s="28">
        <f t="shared" si="0"/>
        <v>1055.8</v>
      </c>
    </row>
    <row r="25" ht="20.1" customHeight="1" spans="2:5">
      <c r="B25" s="24">
        <v>21</v>
      </c>
      <c r="C25" s="25">
        <f t="shared" si="1"/>
        <v>0.7</v>
      </c>
      <c r="D25" s="42">
        <v>482.366249104532</v>
      </c>
      <c r="E25" s="28">
        <f t="shared" si="0"/>
        <v>1048.41</v>
      </c>
    </row>
    <row r="26" ht="20.1" customHeight="1" spans="2:5">
      <c r="B26" s="24">
        <v>22</v>
      </c>
      <c r="C26" s="25">
        <f t="shared" si="1"/>
        <v>0.7</v>
      </c>
      <c r="D26" s="42">
        <v>478.989685360804</v>
      </c>
      <c r="E26" s="28">
        <f t="shared" si="0"/>
        <v>1041.07</v>
      </c>
    </row>
    <row r="27" ht="20.1" customHeight="1" spans="2:5">
      <c r="B27" s="24">
        <v>23</v>
      </c>
      <c r="C27" s="25">
        <f t="shared" si="1"/>
        <v>0.7</v>
      </c>
      <c r="D27" s="42">
        <v>475.636757563275</v>
      </c>
      <c r="E27" s="28">
        <f t="shared" si="0"/>
        <v>1033.78</v>
      </c>
    </row>
    <row r="28" ht="20.1" customHeight="1" spans="2:5">
      <c r="B28" s="24">
        <v>24</v>
      </c>
      <c r="C28" s="25">
        <f t="shared" si="1"/>
        <v>0.7</v>
      </c>
      <c r="D28" s="42">
        <v>472.307300260334</v>
      </c>
      <c r="E28" s="28">
        <f t="shared" si="0"/>
        <v>1026.54</v>
      </c>
    </row>
    <row r="29" ht="20.1" customHeight="1" spans="2:5">
      <c r="B29" s="24">
        <v>25</v>
      </c>
      <c r="C29" s="25">
        <f t="shared" si="1"/>
        <v>0.7</v>
      </c>
      <c r="D29" s="42">
        <v>469.00114915851</v>
      </c>
      <c r="E29" s="28">
        <f t="shared" si="0"/>
        <v>1019.36</v>
      </c>
    </row>
    <row r="30" ht="20.1" customHeight="1" spans="2:5">
      <c r="B30" s="29" t="s">
        <v>58</v>
      </c>
      <c r="C30" s="29"/>
      <c r="D30" s="26">
        <f>SUM(D5:D29)</f>
        <v>12797.7464189522</v>
      </c>
      <c r="E30" s="29">
        <f>ROUND(D30*1000/$C$2,1)</f>
        <v>27815.4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9.14285714285714" defaultRowHeight="12.75"/>
  <cols>
    <col min="1" max="1" width="3.71428571428571" customWidth="1"/>
    <col min="2" max="2" width="17.2857142857143" style="17" customWidth="1"/>
    <col min="3" max="3" width="18.5714285714286" style="17" customWidth="1"/>
    <col min="4" max="4" width="20.7142857142857" style="17" customWidth="1"/>
    <col min="5" max="5" width="19.8571428571429" style="17"/>
    <col min="6" max="6" width="21.5714285714286" style="17" customWidth="1"/>
    <col min="7" max="7" width="20.5714285714286" style="17" customWidth="1"/>
    <col min="8" max="8" width="18.1428571428571" customWidth="1"/>
    <col min="9" max="9" width="14.1428571428571" customWidth="1"/>
    <col min="10" max="10" width="24.4285714285714" customWidth="1"/>
    <col min="11" max="11" width="13" customWidth="1"/>
    <col min="12" max="12" width="14.7142857142857" customWidth="1"/>
    <col min="13" max="13" width="14.4285714285714" customWidth="1"/>
  </cols>
  <sheetData>
    <row r="1" ht="13.5"/>
    <row r="2" s="15" customFormat="1" ht="27.75" customHeight="1" spans="2:13">
      <c r="B2" s="18" t="s">
        <v>59</v>
      </c>
      <c r="C2" s="19">
        <f>'25年发电量'!$C$2</f>
        <v>460.095</v>
      </c>
      <c r="D2" s="20" t="s">
        <v>52</v>
      </c>
      <c r="E2" s="21">
        <f>光伏发电!C30</f>
        <v>580.253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5751187.5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-575.12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580.253256057529</v>
      </c>
      <c r="E6" s="26">
        <f t="shared" ref="E6:E30" si="0">D6*$G$2*1000</f>
        <v>580253.256057529</v>
      </c>
      <c r="F6" s="25">
        <f>ROUND(E6/10000+F5,2)</f>
        <v>-517.09</v>
      </c>
      <c r="G6" s="28">
        <f t="shared" ref="G6:G30" si="1">ROUND(D6*1000/$C$2,2)</f>
        <v>1261.16</v>
      </c>
    </row>
    <row r="7" ht="20.1" customHeight="1" spans="2:7">
      <c r="B7" s="24">
        <v>2</v>
      </c>
      <c r="C7" s="25">
        <v>0.7</v>
      </c>
      <c r="D7" s="27">
        <v>551.24059325466</v>
      </c>
      <c r="E7" s="26">
        <f t="shared" si="0"/>
        <v>551240.59325466</v>
      </c>
      <c r="F7" s="25">
        <f t="shared" ref="F7:F30" si="2">ROUND(E7/10000+F6,2)</f>
        <v>-461.97</v>
      </c>
      <c r="G7" s="28">
        <f t="shared" si="1"/>
        <v>1198.1</v>
      </c>
    </row>
    <row r="8" ht="20.1" customHeight="1" spans="2:7">
      <c r="B8" s="24">
        <v>3</v>
      </c>
      <c r="C8" s="25">
        <v>0.7</v>
      </c>
      <c r="D8" s="27">
        <v>547.381909101884</v>
      </c>
      <c r="E8" s="26">
        <f t="shared" si="0"/>
        <v>547381.909101884</v>
      </c>
      <c r="F8" s="25">
        <f t="shared" si="2"/>
        <v>-407.23</v>
      </c>
      <c r="G8" s="28">
        <f t="shared" si="1"/>
        <v>1189.71</v>
      </c>
    </row>
    <row r="9" ht="20.1" customHeight="1" spans="2:7">
      <c r="B9" s="24">
        <v>4</v>
      </c>
      <c r="C9" s="25">
        <v>0.7</v>
      </c>
      <c r="D9" s="27">
        <v>543.550235738173</v>
      </c>
      <c r="E9" s="26">
        <f t="shared" si="0"/>
        <v>543550.235738173</v>
      </c>
      <c r="F9" s="25">
        <f t="shared" si="2"/>
        <v>-352.87</v>
      </c>
      <c r="G9" s="28">
        <f t="shared" si="1"/>
        <v>1181.39</v>
      </c>
    </row>
    <row r="10" ht="20.1" customHeight="1" spans="2:7">
      <c r="B10" s="24">
        <v>5</v>
      </c>
      <c r="C10" s="25">
        <v>0.7</v>
      </c>
      <c r="D10" s="27">
        <v>539.745384087994</v>
      </c>
      <c r="E10" s="26">
        <f t="shared" si="0"/>
        <v>539745.384087994</v>
      </c>
      <c r="F10" s="25">
        <f t="shared" si="2"/>
        <v>-298.9</v>
      </c>
      <c r="G10" s="28">
        <f t="shared" si="1"/>
        <v>1173.12</v>
      </c>
    </row>
    <row r="11" ht="20.1" customHeight="1" spans="2:7">
      <c r="B11" s="24">
        <v>6</v>
      </c>
      <c r="C11" s="25">
        <v>0.7</v>
      </c>
      <c r="D11" s="27">
        <v>535.967166399384</v>
      </c>
      <c r="E11" s="26">
        <f t="shared" si="0"/>
        <v>535967.166399384</v>
      </c>
      <c r="F11" s="25">
        <f t="shared" si="2"/>
        <v>-245.3</v>
      </c>
      <c r="G11" s="28">
        <f t="shared" si="1"/>
        <v>1164.91</v>
      </c>
    </row>
    <row r="12" ht="20.1" customHeight="1" spans="2:7">
      <c r="B12" s="24">
        <v>7</v>
      </c>
      <c r="C12" s="25">
        <v>0.7</v>
      </c>
      <c r="D12" s="27">
        <v>532.215396234584</v>
      </c>
      <c r="E12" s="26">
        <f t="shared" si="0"/>
        <v>532215.396234584</v>
      </c>
      <c r="F12" s="25">
        <f t="shared" si="2"/>
        <v>-192.08</v>
      </c>
      <c r="G12" s="28">
        <f t="shared" si="1"/>
        <v>1156.75</v>
      </c>
    </row>
    <row r="13" ht="20.1" customHeight="1" spans="2:7">
      <c r="B13" s="24">
        <v>8</v>
      </c>
      <c r="C13" s="25">
        <v>0.7</v>
      </c>
      <c r="D13" s="27">
        <v>528.489888460943</v>
      </c>
      <c r="E13" s="26">
        <f t="shared" si="0"/>
        <v>528489.888460943</v>
      </c>
      <c r="F13" s="25">
        <f t="shared" si="2"/>
        <v>-139.23</v>
      </c>
      <c r="G13" s="28">
        <f t="shared" si="1"/>
        <v>1148.65</v>
      </c>
    </row>
    <row r="14" ht="20.1" customHeight="1" spans="2:7">
      <c r="B14" s="24">
        <v>9</v>
      </c>
      <c r="C14" s="25">
        <v>0.7</v>
      </c>
      <c r="D14" s="27">
        <v>524.790459241721</v>
      </c>
      <c r="E14" s="26">
        <f t="shared" si="0"/>
        <v>524790.459241721</v>
      </c>
      <c r="F14" s="25">
        <f t="shared" si="2"/>
        <v>-86.75</v>
      </c>
      <c r="G14" s="28">
        <f t="shared" si="1"/>
        <v>1140.61</v>
      </c>
    </row>
    <row r="15" ht="20.1" customHeight="1" spans="2:7">
      <c r="B15" s="24">
        <v>10</v>
      </c>
      <c r="C15" s="25">
        <v>0.7</v>
      </c>
      <c r="D15" s="27">
        <v>521.116926027014</v>
      </c>
      <c r="E15" s="26">
        <f t="shared" si="0"/>
        <v>521116.926027014</v>
      </c>
      <c r="F15" s="25">
        <f t="shared" si="2"/>
        <v>-34.64</v>
      </c>
      <c r="G15" s="28">
        <f t="shared" si="1"/>
        <v>1132.63</v>
      </c>
    </row>
    <row r="16" ht="20.1" customHeight="1" spans="2:7">
      <c r="B16" s="24">
        <v>11</v>
      </c>
      <c r="C16" s="25">
        <v>0.7</v>
      </c>
      <c r="D16" s="27">
        <v>517.469107544831</v>
      </c>
      <c r="E16" s="26">
        <f t="shared" si="0"/>
        <v>517469.107544831</v>
      </c>
      <c r="F16" s="25">
        <f t="shared" si="2"/>
        <v>17.11</v>
      </c>
      <c r="G16" s="28">
        <f t="shared" si="1"/>
        <v>1124.7</v>
      </c>
    </row>
    <row r="17" ht="20.1" customHeight="1" spans="2:7">
      <c r="B17" s="24">
        <v>12</v>
      </c>
      <c r="C17" s="25">
        <v>0.7</v>
      </c>
      <c r="D17" s="27">
        <v>513.846823792027</v>
      </c>
      <c r="E17" s="26">
        <f t="shared" si="0"/>
        <v>513846.823792027</v>
      </c>
      <c r="F17" s="25">
        <f t="shared" si="2"/>
        <v>68.49</v>
      </c>
      <c r="G17" s="28">
        <f t="shared" si="1"/>
        <v>1116.83</v>
      </c>
    </row>
    <row r="18" ht="20.1" customHeight="1" spans="2:7">
      <c r="B18" s="24">
        <v>13</v>
      </c>
      <c r="C18" s="25">
        <v>0.7</v>
      </c>
      <c r="D18" s="27">
        <v>510.249896025482</v>
      </c>
      <c r="E18" s="26">
        <f t="shared" si="0"/>
        <v>510249.896025482</v>
      </c>
      <c r="F18" s="25">
        <f t="shared" si="2"/>
        <v>119.51</v>
      </c>
      <c r="G18" s="28">
        <f t="shared" si="1"/>
        <v>1109.01</v>
      </c>
    </row>
    <row r="19" ht="20.1" customHeight="1" spans="2:7">
      <c r="B19" s="24">
        <v>14</v>
      </c>
      <c r="C19" s="25">
        <v>0.7</v>
      </c>
      <c r="D19" s="27">
        <v>506.678146753296</v>
      </c>
      <c r="E19" s="26">
        <f t="shared" si="0"/>
        <v>506678.146753296</v>
      </c>
      <c r="F19" s="25">
        <f t="shared" si="2"/>
        <v>170.18</v>
      </c>
      <c r="G19" s="28">
        <f t="shared" si="1"/>
        <v>1101.25</v>
      </c>
    </row>
    <row r="20" ht="20.1" customHeight="1" spans="2:7">
      <c r="B20" s="24">
        <v>15</v>
      </c>
      <c r="C20" s="25">
        <v>0.7</v>
      </c>
      <c r="D20" s="27">
        <v>503.131399726023</v>
      </c>
      <c r="E20" s="26">
        <f t="shared" si="0"/>
        <v>503131.399726023</v>
      </c>
      <c r="F20" s="25">
        <f t="shared" si="2"/>
        <v>220.49</v>
      </c>
      <c r="G20" s="28">
        <f t="shared" si="1"/>
        <v>1093.54</v>
      </c>
    </row>
    <row r="21" ht="20.1" customHeight="1" spans="2:7">
      <c r="B21" s="24">
        <v>16</v>
      </c>
      <c r="C21" s="25">
        <v>0.7</v>
      </c>
      <c r="D21" s="27">
        <v>499.609479927936</v>
      </c>
      <c r="E21" s="26">
        <f t="shared" si="0"/>
        <v>499609.479927936</v>
      </c>
      <c r="F21" s="25">
        <f t="shared" si="2"/>
        <v>270.45</v>
      </c>
      <c r="G21" s="28">
        <f t="shared" si="1"/>
        <v>1085.88</v>
      </c>
    </row>
    <row r="22" ht="20.1" customHeight="1" spans="2:7">
      <c r="B22" s="24">
        <v>17</v>
      </c>
      <c r="C22" s="25">
        <v>0.7</v>
      </c>
      <c r="D22" s="27">
        <v>496.112213568451</v>
      </c>
      <c r="E22" s="26">
        <f t="shared" si="0"/>
        <v>496112.213568451</v>
      </c>
      <c r="F22" s="25">
        <f t="shared" si="2"/>
        <v>320.06</v>
      </c>
      <c r="G22" s="28">
        <f t="shared" si="1"/>
        <v>1078.28</v>
      </c>
    </row>
    <row r="23" ht="20.1" customHeight="1" spans="2:7">
      <c r="B23" s="24">
        <v>18</v>
      </c>
      <c r="C23" s="25">
        <v>0.7</v>
      </c>
      <c r="D23" s="27">
        <v>492.639428073469</v>
      </c>
      <c r="E23" s="26">
        <f t="shared" si="0"/>
        <v>492639.428073469</v>
      </c>
      <c r="F23" s="25">
        <f t="shared" si="2"/>
        <v>369.32</v>
      </c>
      <c r="G23" s="28">
        <f t="shared" si="1"/>
        <v>1070.73</v>
      </c>
    </row>
    <row r="24" ht="20.1" customHeight="1" spans="2:7">
      <c r="B24" s="24">
        <v>19</v>
      </c>
      <c r="C24" s="25">
        <v>0.7</v>
      </c>
      <c r="D24" s="27">
        <v>489.19095207695</v>
      </c>
      <c r="E24" s="26">
        <f t="shared" si="0"/>
        <v>489190.95207695</v>
      </c>
      <c r="F24" s="25">
        <f t="shared" si="2"/>
        <v>418.24</v>
      </c>
      <c r="G24" s="28">
        <f t="shared" si="1"/>
        <v>1063.24</v>
      </c>
    </row>
    <row r="25" ht="20.1" customHeight="1" spans="2:7">
      <c r="B25" s="24">
        <v>20</v>
      </c>
      <c r="C25" s="25">
        <v>0.7</v>
      </c>
      <c r="D25" s="27">
        <v>485.76661541242</v>
      </c>
      <c r="E25" s="26">
        <f t="shared" si="0"/>
        <v>485766.61541242</v>
      </c>
      <c r="F25" s="25">
        <f t="shared" si="2"/>
        <v>466.82</v>
      </c>
      <c r="G25" s="28">
        <f t="shared" si="1"/>
        <v>1055.8</v>
      </c>
    </row>
    <row r="26" ht="20.1" customHeight="1" spans="2:7">
      <c r="B26" s="24">
        <v>21</v>
      </c>
      <c r="C26" s="25">
        <v>0.7</v>
      </c>
      <c r="D26" s="27">
        <v>482.366249104532</v>
      </c>
      <c r="E26" s="26">
        <f t="shared" si="0"/>
        <v>482366.249104532</v>
      </c>
      <c r="F26" s="25">
        <f t="shared" si="2"/>
        <v>515.06</v>
      </c>
      <c r="G26" s="28">
        <f t="shared" si="1"/>
        <v>1048.41</v>
      </c>
    </row>
    <row r="27" ht="20.1" customHeight="1" spans="2:7">
      <c r="B27" s="24">
        <v>22</v>
      </c>
      <c r="C27" s="25">
        <v>0.7</v>
      </c>
      <c r="D27" s="27">
        <v>478.989685360804</v>
      </c>
      <c r="E27" s="26">
        <f t="shared" si="0"/>
        <v>478989.685360804</v>
      </c>
      <c r="F27" s="25">
        <f t="shared" si="2"/>
        <v>562.96</v>
      </c>
      <c r="G27" s="28">
        <f t="shared" si="1"/>
        <v>1041.07</v>
      </c>
    </row>
    <row r="28" ht="20.1" customHeight="1" spans="2:7">
      <c r="B28" s="24">
        <v>23</v>
      </c>
      <c r="C28" s="25">
        <v>0.7</v>
      </c>
      <c r="D28" s="27">
        <v>475.636757563275</v>
      </c>
      <c r="E28" s="26">
        <f t="shared" si="0"/>
        <v>475636.757563275</v>
      </c>
      <c r="F28" s="25">
        <f t="shared" si="2"/>
        <v>610.52</v>
      </c>
      <c r="G28" s="28">
        <f t="shared" si="1"/>
        <v>1033.78</v>
      </c>
    </row>
    <row r="29" ht="20.1" customHeight="1" spans="2:7">
      <c r="B29" s="24">
        <v>24</v>
      </c>
      <c r="C29" s="25">
        <v>0.7</v>
      </c>
      <c r="D29" s="27">
        <v>472.307300260334</v>
      </c>
      <c r="E29" s="26">
        <f t="shared" si="0"/>
        <v>472307.300260334</v>
      </c>
      <c r="F29" s="25">
        <f t="shared" si="2"/>
        <v>657.75</v>
      </c>
      <c r="G29" s="28">
        <f t="shared" si="1"/>
        <v>1026.54</v>
      </c>
    </row>
    <row r="30" ht="20.1" customHeight="1" spans="2:7">
      <c r="B30" s="24">
        <v>25</v>
      </c>
      <c r="C30" s="25">
        <v>0.7</v>
      </c>
      <c r="D30" s="27">
        <v>469.00114915851</v>
      </c>
      <c r="E30" s="26">
        <f t="shared" si="0"/>
        <v>469001.14915851</v>
      </c>
      <c r="F30" s="25">
        <f t="shared" si="2"/>
        <v>704.65</v>
      </c>
      <c r="G30" s="28">
        <f t="shared" si="1"/>
        <v>1019.36</v>
      </c>
    </row>
    <row r="31" ht="27.75" customHeight="1" spans="2:7">
      <c r="B31" s="29" t="s">
        <v>66</v>
      </c>
      <c r="C31" s="30"/>
      <c r="D31" s="31">
        <f>SUM(D6:D30)</f>
        <v>12797.7464189522</v>
      </c>
      <c r="E31" s="32">
        <f>SUM(E6:E30)/10000</f>
        <v>1279.77464189522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9.14285714285714" defaultRowHeight="12.75" outlineLevelCol="6"/>
  <cols>
    <col min="3" max="3" width="12.2857142857143" customWidth="1"/>
    <col min="4" max="4" width="10.5714285714286" customWidth="1"/>
    <col min="5" max="5" width="13.7142857142857" customWidth="1"/>
    <col min="6" max="6" width="12.7142857142857" customWidth="1"/>
    <col min="7" max="7" width="9.5714285714285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511.91</v>
      </c>
      <c r="F3" s="13">
        <f>'25年发电量'!D30</f>
        <v>12797.7464189522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154.341</v>
      </c>
      <c r="F4" s="13">
        <f>ROUND(E4*25,3)</f>
        <v>3858.525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1.126</v>
      </c>
      <c r="F5" s="13">
        <f>ROUND(E5*25,3)</f>
        <v>28.15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423.861</v>
      </c>
      <c r="F6" s="13">
        <f>ROUND(E6*25,3)</f>
        <v>10596.525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5.17</v>
      </c>
      <c r="F7" s="13">
        <f>ROUND(E7*25,3)</f>
        <v>129.25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7.781</v>
      </c>
      <c r="F8" s="13">
        <f>ROUND(E8*25,3)</f>
        <v>194.525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9.14285714285714" defaultRowHeight="12.75" outlineLevelRow="1"/>
  <cols>
    <col min="1" max="1" width="11.4285714285714"/>
    <col min="2" max="2" width="14"/>
    <col min="3" max="3" width="21.2857142857143"/>
    <col min="4" max="4" width="11.4285714285714"/>
    <col min="5" max="5" width="19.2857142857143"/>
    <col min="6" max="6" width="19.1428571428571"/>
    <col min="7" max="7" width="16.4285714285714"/>
    <col min="8" max="8" width="21.8571428571429"/>
    <col min="9" max="9" width="16.4285714285714"/>
    <col min="10" max="10" width="19.1428571428571"/>
  </cols>
  <sheetData>
    <row r="1" ht="14.25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8" spans="1:10">
      <c r="A2" s="2">
        <v>1</v>
      </c>
      <c r="B2" s="3" t="s">
        <v>93</v>
      </c>
      <c r="C2" s="3" t="s">
        <v>12</v>
      </c>
      <c r="D2" s="4">
        <v>829</v>
      </c>
      <c r="E2" s="4">
        <v>555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2018-11-27T08:44:44Z</dcterms:created>
  <cp:lastPrinted>2023-02-17T09:15:30Z</cp:lastPrinted>
  <dcterms:modified xsi:type="dcterms:W3CDTF">2024-11-17T15:03:07Z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002AA04D3C71489BB841C94D8A8867ED_11</vt:lpwstr>
  </property>
  <property fmtid="{D5CDD505-2E9C-101B-9397-08002B2CF9AE}" pid="3" name="KSOProductBuildVer">
    <vt:lpwstr>2052-12.1.0.18608</vt:lpwstr>
  </property>
</Properties>
</file>