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<sst xmlns="http://schemas.openxmlformats.org/spreadsheetml/2006/main" count="116" uniqueCount="95">
  <si>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</si>
  <si>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</si>
  <si>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</si>
  <si>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</si>
  <si>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</si>
  <si>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昆明</t>
  </si>
  <si>
    <t>经纬度</t>
  </si>
  <si>
    <t>北纬25°4′ 东经102°42′</t>
  </si>
  <si>
    <t>水平面总辐照量</t>
  </si>
  <si>
    <t>1429.17kWh/㎡.a)</t>
  </si>
  <si>
    <t>光伏系统信息</t>
  </si>
  <si>
    <t>组件类型</t>
  </si>
  <si>
    <t>单晶硅</t>
  </si>
  <si>
    <t>峰值功率</t>
  </si>
  <si>
    <t>260Wp</t>
  </si>
  <si>
    <t>组件数量</t>
  </si>
  <si>
    <t>总装机量</t>
  </si>
  <si>
    <t>组件安装方式</t>
  </si>
  <si>
    <t>固定集成</t>
  </si>
  <si>
    <t>方向角度</t>
  </si>
  <si>
    <t>方位角180.0°(南偏西)倾角30°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</si>
  <si>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</si>
  <si>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</si>
  <si>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</si>
  <si>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</si>
  <si>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</si>
  <si>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</si>
  <si>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</si>
  <si>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</si>
  <si>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</si>
  <si>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</si>
  <si>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</si>
  <si>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</si>
  <si>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</si>
  <si>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</si>
  <si>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</si>
  <si>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</si>
  <si>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</si>
  <si>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</si>
  <si>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</si>
  <si>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</si>
  <si>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</si>
  <si>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</si>
  <si>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</si>
  <si>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</si>
  <si>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</si>
  <si>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</si>
  <si>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</si>
  <si>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</si>
  <si>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</si>
  <si>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</si>
  <si>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</si>
  <si>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</si>
  <si>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</si>
  <si>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</si>
  <si>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</si>
  <si>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</si>
  <si>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</si>
  <si>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</si>
  <si>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</si>
  <si>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</si>
  <si>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</si>
  <si>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</si>
  <si>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</si>
  <si>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</si>
  <si>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</si>
  <si>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</si>
  <si>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</si>
  <si>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</si>
  <si>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</si>
  <si>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</si>
  <si>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</si>
  <si>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</si>
  <si>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</si>
  <si>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</si>
  <si>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</si>
  <si>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</si>
  <si>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</si>
  <si>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</si>
  <si>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</si>
  <si>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</si>
  <si>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</si>
  <si>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</si>
  <si>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</si>
  <si>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</si>
  <si>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</si>
  <si>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</si>
  <si>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</si>
  <si>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</si>
  <si>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</si>
  <si>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</si>
  <si>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</si>
  <si>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</si>
  <si>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2000×992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</si>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</sst>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光伏发电!$B$17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光伏发电!$B$18:$B$29</c:f>
              <c:numCache>
                <c:formatCode>General</c:formatCode>
                <c:ptCount val="12"/>
                <c:pt idx="0">
                  <c:v>39.9</c:v>
                </c:pt>
                <c:pt idx="1">
                  <c:v>43.3</c:v>
                </c:pt>
                <c:pt idx="2">
                  <c:v>63.5</c:v>
                </c:pt>
                <c:pt idx="3">
                  <c:v>69.6</c:v>
                </c:pt>
                <c:pt idx="4">
                  <c:v>59.4</c:v>
                </c:pt>
                <c:pt idx="5">
                  <c:v>52.9</c:v>
                </c:pt>
                <c:pt idx="6">
                  <c:v>54.7</c:v>
                </c:pt>
                <c:pt idx="7">
                  <c:v>52.7</c:v>
                </c:pt>
                <c:pt idx="8">
                  <c:v>44</c:v>
                </c:pt>
                <c:pt idx="9">
                  <c:v>38.5</c:v>
                </c:pt>
                <c:pt idx="10">
                  <c:v>30.2</c:v>
                </c:pt>
                <c:pt idx="11">
                  <c:v>30.9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200437977"/>
        <c:axId val="599732938"/>
      </c:barChart>
      <c:catAx>
        <c:axId val="200437977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99732938"/>
        <c:crosses val="autoZero"/>
        <c:auto val="1"/>
        <c:lblAlgn val="ctr"/>
        <c:lblOffset val="100"/>
        <c:noMultiLvlLbl val="0"/>
      </c:catAx>
      <c:valAx>
        <c:axId val="59973293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00437977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光伏发电!$A$18:$A$29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0.00</c:formatCode>
                <c:ptCount val="12"/>
                <c:pt idx="0">
                  <c:v>7.44247</c:v>
                </c:pt>
                <c:pt idx="1">
                  <c:v>7.97273</c:v>
                </c:pt>
                <c:pt idx="2">
                  <c:v>11.4168</c:v>
                </c:pt>
                <c:pt idx="3">
                  <c:v>12.3592</c:v>
                </c:pt>
                <c:pt idx="4">
                  <c:v>10.5319</c:v>
                </c:pt>
                <c:pt idx="5">
                  <c:v>9.32727</c:v>
                </c:pt>
                <c:pt idx="6">
                  <c:v>9.68868</c:v>
                </c:pt>
                <c:pt idx="7">
                  <c:v>9.33533</c:v>
                </c:pt>
                <c:pt idx="8">
                  <c:v>7.81458</c:v>
                </c:pt>
                <c:pt idx="9">
                  <c:v>6.91479</c:v>
                </c:pt>
                <c:pt idx="10">
                  <c:v>5.57461</c:v>
                </c:pt>
                <c:pt idx="11">
                  <c:v>5.80974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174719992"/>
        <c:axId val="594542722"/>
      </c:barChart>
      <c:catAx>
        <c:axId val="1747199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594542722"/>
        <c:crosses val="autoZero"/>
        <c:auto val="0"/>
        <c:lblAlgn val="ctr"/>
        <c:lblOffset val="100"/>
        <c:tickLblSkip val="1"/>
        <c:noMultiLvlLbl val="0"/>
      </c:catAx>
      <c:valAx>
        <c:axId val="594542722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174719992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104.188038814376</c:v>
                </c:pt>
                <c:pt idx="1">
                  <c:v>98.9786368736574</c:v>
                </c:pt>
                <c:pt idx="2">
                  <c:v>98.2857864155417</c:v>
                </c:pt>
                <c:pt idx="3">
                  <c:v>97.597785910633</c:v>
                </c:pt>
                <c:pt idx="4">
                  <c:v>96.9146014092587</c:v>
                </c:pt>
                <c:pt idx="5">
                  <c:v>96.2361991993941</c:v>
                </c:pt>
                <c:pt idx="6">
                  <c:v>95.5625458049982</c:v>
                </c:pt>
                <c:pt idx="7">
                  <c:v>94.8936079843629</c:v>
                </c:pt>
                <c:pt idx="8">
                  <c:v>94.2293527284725</c:v>
                </c:pt>
                <c:pt idx="9">
                  <c:v>93.5697472593732</c:v>
                </c:pt>
                <c:pt idx="10">
                  <c:v>92.9147590285576</c:v>
                </c:pt>
                <c:pt idx="11">
                  <c:v>92.2643557153577</c:v>
                </c:pt>
                <c:pt idx="12">
                  <c:v>91.6185052253503</c:v>
                </c:pt>
                <c:pt idx="13">
                  <c:v>90.9771756887728</c:v>
                </c:pt>
                <c:pt idx="14">
                  <c:v>90.3403354589513</c:v>
                </c:pt>
                <c:pt idx="15">
                  <c:v>89.7079531107387</c:v>
                </c:pt>
                <c:pt idx="16">
                  <c:v>89.0799974389633</c:v>
                </c:pt>
                <c:pt idx="17">
                  <c:v>88.4564374568907</c:v>
                </c:pt>
                <c:pt idx="18">
                  <c:v>87.8372423946924</c:v>
                </c:pt>
                <c:pt idx="19">
                  <c:v>87.2223816979295</c:v>
                </c:pt>
                <c:pt idx="20">
                  <c:v>86.611825026044</c:v>
                </c:pt>
                <c:pt idx="21">
                  <c:v>86.0055422508619</c:v>
                </c:pt>
                <c:pt idx="22">
                  <c:v>85.4035034551059</c:v>
                </c:pt>
                <c:pt idx="23">
                  <c:v>84.80567893092</c:v>
                </c:pt>
                <c:pt idx="24">
                  <c:v>84.2120391784036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7003025"/>
        <c:axId val="696091357"/>
      </c:barChart>
      <c:catAx>
        <c:axId val="27003025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96091357"/>
        <c:crosses val="autoZero"/>
        <c:auto val="1"/>
        <c:lblAlgn val="ctr"/>
        <c:lblOffset val="100"/>
        <c:noMultiLvlLbl val="0"/>
      </c:catAx>
      <c:valAx>
        <c:axId val="69609135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700302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-265.18</c:v>
                </c:pt>
                <c:pt idx="1">
                  <c:v>-255.28</c:v>
                </c:pt>
                <c:pt idx="2">
                  <c:v>-245.45</c:v>
                </c:pt>
                <c:pt idx="3">
                  <c:v>-235.69</c:v>
                </c:pt>
                <c:pt idx="4">
                  <c:v>-226</c:v>
                </c:pt>
                <c:pt idx="5">
                  <c:v>-216.38</c:v>
                </c:pt>
                <c:pt idx="6">
                  <c:v>-206.82</c:v>
                </c:pt>
                <c:pt idx="7">
                  <c:v>-197.33</c:v>
                </c:pt>
                <c:pt idx="8">
                  <c:v>-187.91</c:v>
                </c:pt>
                <c:pt idx="9">
                  <c:v>-178.55</c:v>
                </c:pt>
                <c:pt idx="10">
                  <c:v>-169.26</c:v>
                </c:pt>
                <c:pt idx="11">
                  <c:v>-160.03</c:v>
                </c:pt>
                <c:pt idx="12">
                  <c:v>-150.87</c:v>
                </c:pt>
                <c:pt idx="13">
                  <c:v>-141.77</c:v>
                </c:pt>
                <c:pt idx="14">
                  <c:v>-132.74</c:v>
                </c:pt>
                <c:pt idx="15">
                  <c:v>-123.77</c:v>
                </c:pt>
                <c:pt idx="16">
                  <c:v>-114.86</c:v>
                </c:pt>
                <c:pt idx="17">
                  <c:v>-106.01</c:v>
                </c:pt>
                <c:pt idx="18">
                  <c:v>-97.23</c:v>
                </c:pt>
                <c:pt idx="19">
                  <c:v>-88.51</c:v>
                </c:pt>
                <c:pt idx="20">
                  <c:v>-79.85</c:v>
                </c:pt>
                <c:pt idx="21">
                  <c:v>-71.25</c:v>
                </c:pt>
                <c:pt idx="22">
                  <c:v>-62.71</c:v>
                </c:pt>
                <c:pt idx="23">
                  <c:v>-54.23</c:v>
                </c:pt>
                <c:pt idx="24">
                  <c:v>-45.81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7039718"/>
        <c:axId val="624370334"/>
      </c:barChart>
      <c:catAx>
        <c:axId val="197039718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624370334"/>
        <c:crosses val="autoZero"/>
        <c:auto val="1"/>
        <c:lblAlgn val="ctr"/>
        <c:lblOffset val="100"/>
        <c:noMultiLvlLbl val="0"/>
      </c:catAx>
      <c:valAx>
        <c:axId val="62437033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19703971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33</xdr:row>
      <xdr:rowOff>76200</xdr:rowOff>
    </xdr:from>
    <xdr:to>
      <xdr:col>3</xdr:col>
      <xdr:colOff>2175510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0" y="6402705"/>
        <a:ext cx="6574155" cy="42291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57</xdr:row>
      <xdr:rowOff>66675</xdr:rowOff>
    </xdr:from>
    <xdr:to>
      <xdr:col>3</xdr:col>
      <xdr:colOff>2183765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0" y="10770870"/>
        <a:ext cx="6582410" cy="397573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303530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475220" y="706755"/>
        <a:ext cx="9235440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48895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435340" y="1543685"/>
        <a:ext cx="861568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A1:E84"/>
  <sheetViews>
    <sheetView showGridLines="0" tabSelected="1" zoomScale="77" zoomScaleNormal="77" zoomScaleSheetLayoutView="60" workbookViewId="0">
      <selection activeCell="F80" sqref="F80"/>
    </sheetView>
  </sheetViews>
  <sheetFormatPr defaultColWidth="8.88888888888889" defaultRowHeight="13.2" outlineLevelCol="4"/>
  <cols>
    <col min="1" max="1" width="17.1388888888889" style="46" customWidth="1"/>
    <col min="2" max="2" width="24.4259259259259" style="46" customWidth="1"/>
    <col min="3" max="3" width="22.5740740740741" style="46" customWidth="1"/>
    <col min="4" max="4" width="32.287037037037" style="46" customWidth="1"/>
  </cols>
  <sheetData>
    <row r="1" ht="35.25" customHeight="1" spans="1:4">
      <c r="A1" s="47" t="s">
        <v>0</v>
      </c>
      <c r="B1" s="47"/>
      <c r="C1" s="47"/>
      <c r="D1" s="47"/>
    </row>
    <row r="2" s="43" customFormat="1" ht="15" spans="1:4">
      <c r="A2" s="48" t="s">
        <v>1</v>
      </c>
      <c r="B2" s="48"/>
      <c r="C2" s="49" t="s">
        <v>2</v>
      </c>
      <c r="D2" s="50">
        <v>45616</v>
      </c>
    </row>
    <row r="3" ht="5.25" customHeight="1" spans="1:4">
      <c r="A3" s="49"/>
      <c r="B3" s="48"/>
      <c r="C3" s="48"/>
      <c r="D3" s="48"/>
    </row>
    <row r="4" s="43" customFormat="1" ht="15" spans="1:4">
      <c r="A4" s="51" t="s">
        <v>3</v>
      </c>
      <c r="B4" s="52"/>
      <c r="C4" s="52"/>
      <c r="D4" s="53"/>
    </row>
    <row r="5" s="43" customFormat="1" ht="15" spans="1:4">
      <c r="A5" s="54" t="s">
        <v>4</v>
      </c>
      <c r="B5" s="55" t="s">
        <v>5</v>
      </c>
      <c r="C5" s="56" t="s">
        <v>6</v>
      </c>
      <c r="D5" s="57" t="s">
        <v>7</v>
      </c>
    </row>
    <row r="6" s="43" customFormat="1" ht="15.75" spans="1:5">
      <c r="A6" s="58" t="s">
        <v>8</v>
      </c>
      <c r="B6" s="59" t="s">
        <v>9</v>
      </c>
      <c r="C6" s="60"/>
      <c r="D6" s="61"/>
      <c r="E6" s="62"/>
    </row>
    <row r="7" s="43" customFormat="1" ht="6.75" customHeight="1" spans="1:4">
      <c r="A7" s="49"/>
      <c r="B7" s="49"/>
      <c r="C7" s="48"/>
      <c r="D7" s="48"/>
    </row>
    <row r="8" s="43" customFormat="1" ht="15.75" spans="1:4">
      <c r="A8" s="63" t="s">
        <v>10</v>
      </c>
      <c r="B8" s="64"/>
      <c r="C8" s="64"/>
      <c r="D8" s="65"/>
    </row>
    <row r="9" s="43" customFormat="1" ht="15" spans="1:4">
      <c r="A9" s="66" t="s">
        <v>11</v>
      </c>
      <c r="B9" s="67" t="s">
        <v>12</v>
      </c>
      <c r="C9" s="68" t="s">
        <v>13</v>
      </c>
      <c r="D9" s="69" t="s">
        <v>14</v>
      </c>
    </row>
    <row r="10" s="43" customFormat="1" ht="15" spans="1:4">
      <c r="A10" s="54" t="s">
        <v>15</v>
      </c>
      <c r="B10" s="55">
        <v>848</v>
      </c>
      <c r="C10" s="70" t="s">
        <v>16</v>
      </c>
      <c r="D10" s="71">
        <v>220.48</v>
      </c>
    </row>
    <row r="11" s="43" customFormat="1" ht="15" spans="1:4">
      <c r="A11" s="72" t="s">
        <v>17</v>
      </c>
      <c r="B11" s="73" t="s">
        <v>18</v>
      </c>
      <c r="C11" s="70" t="s">
        <v>19</v>
      </c>
      <c r="D11" s="57" t="s">
        <v>20</v>
      </c>
    </row>
    <row r="12" s="43" customFormat="1" ht="15" spans="1:4">
      <c r="A12" s="54" t="s">
        <v>21</v>
      </c>
      <c r="B12" s="73">
        <v>0.96</v>
      </c>
      <c r="C12" s="70" t="s">
        <v>22</v>
      </c>
      <c r="D12" s="57" t="s">
        <v>23</v>
      </c>
    </row>
    <row r="13" s="43" customFormat="1" ht="15" spans="1:4">
      <c r="A13" s="54" t="s">
        <v>24</v>
      </c>
      <c r="B13" s="73">
        <v>0.01</v>
      </c>
      <c r="C13" s="70" t="s">
        <v>25</v>
      </c>
      <c r="D13" s="74">
        <v>0.01</v>
      </c>
    </row>
    <row r="14" s="43" customFormat="1" ht="15.75" spans="1:4">
      <c r="A14" s="75" t="s">
        <v>26</v>
      </c>
      <c r="B14" s="76">
        <v>0.01</v>
      </c>
      <c r="C14" s="77" t="s">
        <v>27</v>
      </c>
      <c r="D14" s="78">
        <v>0.815472</v>
      </c>
    </row>
    <row r="15" s="43" customFormat="1" ht="6" customHeight="1" spans="1:4">
      <c r="A15" s="48"/>
      <c r="B15" s="48"/>
      <c r="C15" s="48"/>
      <c r="D15" s="48"/>
    </row>
    <row r="16" s="43" customFormat="1" ht="15.75" spans="1:4">
      <c r="A16" s="63" t="s">
        <v>28</v>
      </c>
      <c r="B16" s="64"/>
      <c r="C16" s="64"/>
      <c r="D16" s="65"/>
    </row>
    <row r="17" s="43" customFormat="1" ht="15" spans="1:4">
      <c r="A17" s="66" t="s">
        <v>29</v>
      </c>
      <c r="B17" s="79" t="s">
        <v>30</v>
      </c>
      <c r="C17" s="79" t="s">
        <v>31</v>
      </c>
      <c r="D17" s="80" t="s">
        <v>32</v>
      </c>
    </row>
    <row r="18" s="43" customFormat="1" ht="15" spans="1:4">
      <c r="A18" s="54" t="s">
        <v>33</v>
      </c>
      <c r="B18" s="55">
        <v>39.9</v>
      </c>
      <c r="C18" s="3">
        <v>7.44247</v>
      </c>
      <c r="D18" s="81">
        <v>7.1</v>
      </c>
    </row>
    <row r="19" s="43" customFormat="1" ht="15" spans="1:4">
      <c r="A19" s="54" t="s">
        <v>34</v>
      </c>
      <c r="B19" s="82">
        <v>43.3</v>
      </c>
      <c r="C19" s="83">
        <v>7.97273</v>
      </c>
      <c r="D19" s="84">
        <v>7.7</v>
      </c>
    </row>
    <row r="20" s="43" customFormat="1" ht="15" spans="1:4">
      <c r="A20" s="54" t="s">
        <v>35</v>
      </c>
      <c r="B20" s="55">
        <v>63.5</v>
      </c>
      <c r="C20" s="3">
        <v>11.4168</v>
      </c>
      <c r="D20" s="81">
        <v>11</v>
      </c>
    </row>
    <row r="21" s="43" customFormat="1" ht="15" spans="1:4">
      <c r="A21" s="54" t="s">
        <v>36</v>
      </c>
      <c r="B21" s="82">
        <v>69.6</v>
      </c>
      <c r="C21" s="83">
        <v>12.3592</v>
      </c>
      <c r="D21" s="84">
        <v>11.9</v>
      </c>
    </row>
    <row r="22" s="43" customFormat="1" ht="15" spans="1:4">
      <c r="A22" s="54" t="s">
        <v>37</v>
      </c>
      <c r="B22" s="55">
        <v>59.4</v>
      </c>
      <c r="C22" s="3">
        <v>10.5319</v>
      </c>
      <c r="D22" s="81">
        <v>10.1</v>
      </c>
    </row>
    <row r="23" s="43" customFormat="1" ht="15" spans="1:4">
      <c r="A23" s="54" t="s">
        <v>38</v>
      </c>
      <c r="B23" s="82">
        <v>52.9</v>
      </c>
      <c r="C23" s="83">
        <v>9.32727</v>
      </c>
      <c r="D23" s="84">
        <v>9</v>
      </c>
    </row>
    <row r="24" s="43" customFormat="1" ht="15" spans="1:4">
      <c r="A24" s="54" t="s">
        <v>39</v>
      </c>
      <c r="B24" s="55">
        <v>54.7</v>
      </c>
      <c r="C24" s="3">
        <v>9.68868</v>
      </c>
      <c r="D24" s="81">
        <v>9.3</v>
      </c>
    </row>
    <row r="25" s="43" customFormat="1" ht="15" spans="1:4">
      <c r="A25" s="54" t="s">
        <v>40</v>
      </c>
      <c r="B25" s="82">
        <v>52.7</v>
      </c>
      <c r="C25" s="83">
        <v>9.33533</v>
      </c>
      <c r="D25" s="84">
        <v>9</v>
      </c>
    </row>
    <row r="26" s="43" customFormat="1" ht="15" spans="1:4">
      <c r="A26" s="54" t="s">
        <v>41</v>
      </c>
      <c r="B26" s="55">
        <v>44</v>
      </c>
      <c r="C26" s="3">
        <v>7.81458</v>
      </c>
      <c r="D26" s="81">
        <v>7.5</v>
      </c>
    </row>
    <row r="27" s="43" customFormat="1" ht="15" spans="1:4">
      <c r="A27" s="54" t="s">
        <v>42</v>
      </c>
      <c r="B27" s="82">
        <v>38.5</v>
      </c>
      <c r="C27" s="83">
        <v>6.91479</v>
      </c>
      <c r="D27" s="84">
        <v>6.6</v>
      </c>
    </row>
    <row r="28" s="43" customFormat="1" ht="15" spans="1:4">
      <c r="A28" s="54" t="s">
        <v>43</v>
      </c>
      <c r="B28" s="55">
        <v>30.2</v>
      </c>
      <c r="C28" s="3">
        <v>5.57461</v>
      </c>
      <c r="D28" s="81">
        <v>5.4</v>
      </c>
    </row>
    <row r="29" s="43" customFormat="1" ht="15" spans="1:4">
      <c r="A29" s="54" t="s">
        <v>44</v>
      </c>
      <c r="B29" s="82">
        <v>30.9</v>
      </c>
      <c r="C29" s="83">
        <v>5.80974</v>
      </c>
      <c r="D29" s="84">
        <v>5.6</v>
      </c>
    </row>
    <row r="30" s="44" customFormat="1" ht="15.6" spans="1:4">
      <c r="A30" s="85" t="s">
        <v>45</v>
      </c>
      <c r="B30" s="86">
        <v>579.5</v>
      </c>
      <c r="C30" s="87">
        <v>104.188</v>
      </c>
      <c r="D30" s="88">
        <v>100</v>
      </c>
    </row>
    <row r="31" s="45" customFormat="1" ht="22.5" customHeight="1" spans="1:4">
      <c r="A31" s="89" t="s">
        <v>46</v>
      </c>
      <c r="B31" s="90">
        <v>104.2</v>
      </c>
      <c r="C31" s="91"/>
      <c r="D31" s="92"/>
    </row>
    <row r="32" ht="14.4" spans="1:4">
      <c r="A32" s="48"/>
      <c r="B32" s="48"/>
      <c r="C32" s="93"/>
      <c r="D32" s="48"/>
    </row>
    <row r="33" ht="14.4" spans="1:4">
      <c r="A33" s="48"/>
      <c r="B33" s="49"/>
      <c r="C33" s="48"/>
      <c r="D33" s="48"/>
    </row>
    <row r="34" ht="14.4" spans="1:4">
      <c r="A34" s="48"/>
      <c r="B34" s="48"/>
      <c r="C34" s="48"/>
      <c r="D34" s="48"/>
    </row>
    <row r="35" ht="14.4" spans="1:4">
      <c r="A35" s="49"/>
      <c r="B35" s="49"/>
      <c r="C35" s="49"/>
      <c r="D35" s="48"/>
    </row>
    <row r="36" ht="14.4" spans="1:4">
      <c r="A36" s="49"/>
      <c r="B36" s="49"/>
      <c r="C36" s="49"/>
      <c r="D36" s="48"/>
    </row>
    <row r="37" ht="14.4" spans="1:4">
      <c r="A37" s="49"/>
      <c r="B37" s="49"/>
      <c r="C37" s="49"/>
      <c r="D37" s="48"/>
    </row>
    <row r="38" ht="14.4" spans="1:4">
      <c r="A38" s="49"/>
      <c r="B38" s="49"/>
      <c r="C38" s="49"/>
      <c r="D38" s="48"/>
    </row>
    <row r="39" ht="14.4" spans="1:4">
      <c r="A39" s="49"/>
      <c r="B39" s="49"/>
      <c r="C39" s="49"/>
      <c r="D39" s="48"/>
    </row>
    <row r="40" ht="14.4" spans="1:4">
      <c r="A40" s="48"/>
      <c r="B40" s="48"/>
      <c r="C40" s="48"/>
      <c r="D40" s="48"/>
    </row>
    <row r="41" ht="14.4" spans="1:4">
      <c r="A41" s="48"/>
      <c r="B41" s="48"/>
      <c r="C41" s="48"/>
      <c r="D41" s="48"/>
    </row>
    <row r="42" ht="14.4" spans="1:4">
      <c r="A42" s="49"/>
      <c r="B42" s="49"/>
      <c r="C42" s="48"/>
      <c r="D42" s="48"/>
    </row>
    <row r="43" ht="14.4" spans="1:4">
      <c r="A43" s="49"/>
      <c r="B43" s="49"/>
      <c r="C43" s="48"/>
      <c r="D43" s="48"/>
    </row>
    <row r="44" ht="14.4" spans="1:4">
      <c r="A44" s="48"/>
      <c r="B44" s="48"/>
      <c r="C44" s="48"/>
      <c r="D44" s="48"/>
    </row>
    <row r="45" ht="14.4" spans="1:4">
      <c r="A45" s="48"/>
      <c r="B45" s="48"/>
      <c r="C45" s="48"/>
      <c r="D45" s="48"/>
    </row>
    <row r="46" ht="14.4" spans="1:4">
      <c r="A46" s="48"/>
      <c r="B46" s="48"/>
      <c r="C46" s="48"/>
      <c r="D46" s="48"/>
    </row>
    <row r="47" ht="14.4" spans="1:4">
      <c r="A47" s="48"/>
      <c r="B47" s="48"/>
      <c r="C47" s="48"/>
      <c r="D47" s="48"/>
    </row>
    <row r="48" ht="14.4" spans="1:4">
      <c r="A48" s="48"/>
      <c r="B48" s="48"/>
      <c r="C48" s="48"/>
      <c r="D48" s="48"/>
    </row>
    <row r="49" ht="14.4" spans="1:4">
      <c r="A49" s="48"/>
      <c r="B49" s="48"/>
      <c r="C49" s="48"/>
      <c r="D49" s="48"/>
    </row>
    <row r="50" ht="14.4" spans="1:4">
      <c r="A50" s="48"/>
      <c r="B50" s="48"/>
      <c r="C50" s="48"/>
      <c r="D50" s="48"/>
    </row>
    <row r="51" ht="14.4" spans="1:4">
      <c r="A51" s="48"/>
      <c r="B51" s="48"/>
      <c r="C51" s="48"/>
      <c r="D51" s="48"/>
    </row>
    <row r="52" ht="14.4" spans="1:4">
      <c r="A52" s="48"/>
      <c r="B52" s="48"/>
      <c r="C52" s="48"/>
      <c r="D52" s="48"/>
    </row>
    <row r="53" s="43" customFormat="1" ht="15"/>
    <row r="54" s="43" customFormat="1" ht="15"/>
    <row r="55" ht="13.5" customHeight="1"/>
    <row r="56" ht="14.4" spans="1:4">
      <c r="A56" s="48"/>
      <c r="B56" s="48"/>
      <c r="C56" s="48"/>
      <c r="D56" s="48"/>
    </row>
    <row r="83" ht="14.4" spans="1:4">
      <c r="A83" s="94" t="s">
        <v>47</v>
      </c>
      <c r="B83" s="95" t="s">
        <v>48</v>
      </c>
      <c r="C83" s="95"/>
      <c r="D83" s="96"/>
    </row>
    <row r="84" ht="14.4" spans="1:4">
      <c r="A84" s="97" t="s">
        <v>49</v>
      </c>
      <c r="B84" s="98" t="s">
        <v>50</v>
      </c>
      <c r="C84" s="99"/>
      <c r="D84" s="100"/>
    </row>
  </sheetData>
  <mergeCells count="8">
    <mergeCell ref="A1:D1"/>
    <mergeCell ref="A4:D4"/>
    <mergeCell ref="B6:D6"/>
    <mergeCell ref="A8:D8"/>
    <mergeCell ref="A16:D16"/>
    <mergeCell ref="B31:D31"/>
    <mergeCell ref="B83:D83"/>
    <mergeCell ref="B84:D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8.88888888888889" defaultRowHeight="13.2" outlineLevelCol="6"/>
  <cols>
    <col min="1" max="1" width="3.28703703703704" customWidth="1"/>
    <col min="2" max="2" width="20.4259259259259" style="17" customWidth="1"/>
    <col min="3" max="3" width="25.5740740740741" style="17" customWidth="1"/>
    <col min="4" max="4" width="26.5740740740741" style="17" customWidth="1"/>
    <col min="5" max="5" width="28.712962962963" style="17" customWidth="1"/>
    <col min="6" max="6" width="18" customWidth="1"/>
    <col min="7" max="7" width="19.287037037037" customWidth="1"/>
  </cols>
  <sheetData>
    <row r="1" ht="13.95"/>
    <row r="2" ht="24.75" customHeight="1" spans="2:7">
      <c r="B2" s="36" t="s">
        <v>51</v>
      </c>
      <c r="C2" s="37">
        <f>光伏发电!D10</f>
        <v>220.48</v>
      </c>
      <c r="D2" s="38" t="s">
        <v>52</v>
      </c>
      <c r="E2" s="39">
        <f>光伏发电!C30</f>
        <v>104.188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104.188038814376</v>
      </c>
      <c r="E5" s="28">
        <f t="shared" ref="E5:E29" si="0">ROUND(D5*1000/$C$2,2)</f>
        <v>472.55</v>
      </c>
    </row>
    <row r="6" ht="20.1" customHeight="1" spans="2:5">
      <c r="B6" s="24">
        <v>2</v>
      </c>
      <c r="C6" s="25">
        <v>0.7</v>
      </c>
      <c r="D6" s="42">
        <v>98.9786368736574</v>
      </c>
      <c r="E6" s="28">
        <f t="shared" si="0"/>
        <v>448.92</v>
      </c>
    </row>
    <row r="7" ht="20.1" customHeight="1" spans="2:5">
      <c r="B7" s="24">
        <v>3</v>
      </c>
      <c r="C7" s="25">
        <f>$C$6</f>
        <v>0.7</v>
      </c>
      <c r="D7" s="42">
        <v>98.2857864155417</v>
      </c>
      <c r="E7" s="28">
        <f t="shared" si="0"/>
        <v>445.78</v>
      </c>
    </row>
    <row r="8" ht="20.1" customHeight="1" spans="2:5">
      <c r="B8" s="24">
        <v>4</v>
      </c>
      <c r="C8" s="25">
        <f t="shared" ref="C8:C29" si="1">$C$6</f>
        <v>0.7</v>
      </c>
      <c r="D8" s="42">
        <v>97.597785910633</v>
      </c>
      <c r="E8" s="28">
        <f t="shared" si="0"/>
        <v>442.66</v>
      </c>
    </row>
    <row r="9" ht="20.1" customHeight="1" spans="2:5">
      <c r="B9" s="24">
        <v>5</v>
      </c>
      <c r="C9" s="25">
        <f t="shared" si="1"/>
        <v>0.7</v>
      </c>
      <c r="D9" s="42">
        <v>96.9146014092587</v>
      </c>
      <c r="E9" s="28">
        <f t="shared" si="0"/>
        <v>439.56</v>
      </c>
    </row>
    <row r="10" ht="20.1" customHeight="1" spans="2:5">
      <c r="B10" s="24">
        <v>6</v>
      </c>
      <c r="C10" s="25">
        <f t="shared" si="1"/>
        <v>0.7</v>
      </c>
      <c r="D10" s="42">
        <v>96.2361991993941</v>
      </c>
      <c r="E10" s="28">
        <f t="shared" si="0"/>
        <v>436.48</v>
      </c>
    </row>
    <row r="11" ht="20.1" customHeight="1" spans="2:5">
      <c r="B11" s="24">
        <v>7</v>
      </c>
      <c r="C11" s="25">
        <f t="shared" si="1"/>
        <v>0.7</v>
      </c>
      <c r="D11" s="42">
        <v>95.5625458049982</v>
      </c>
      <c r="E11" s="28">
        <f t="shared" si="0"/>
        <v>433.43</v>
      </c>
    </row>
    <row r="12" ht="20.1" customHeight="1" spans="2:5">
      <c r="B12" s="24">
        <v>8</v>
      </c>
      <c r="C12" s="25">
        <f t="shared" si="1"/>
        <v>0.7</v>
      </c>
      <c r="D12" s="42">
        <v>94.8936079843629</v>
      </c>
      <c r="E12" s="28">
        <f t="shared" si="0"/>
        <v>430.4</v>
      </c>
    </row>
    <row r="13" ht="20.1" customHeight="1" spans="2:5">
      <c r="B13" s="24">
        <v>9</v>
      </c>
      <c r="C13" s="25">
        <f t="shared" si="1"/>
        <v>0.7</v>
      </c>
      <c r="D13" s="42">
        <v>94.2293527284725</v>
      </c>
      <c r="E13" s="28">
        <f t="shared" si="0"/>
        <v>427.38</v>
      </c>
    </row>
    <row r="14" ht="20.1" customHeight="1" spans="2:5">
      <c r="B14" s="24">
        <v>10</v>
      </c>
      <c r="C14" s="25">
        <f t="shared" si="1"/>
        <v>0.7</v>
      </c>
      <c r="D14" s="42">
        <v>93.5697472593732</v>
      </c>
      <c r="E14" s="28">
        <f t="shared" si="0"/>
        <v>424.39</v>
      </c>
    </row>
    <row r="15" ht="20.1" customHeight="1" spans="2:5">
      <c r="B15" s="24">
        <v>11</v>
      </c>
      <c r="C15" s="25">
        <f t="shared" si="1"/>
        <v>0.7</v>
      </c>
      <c r="D15" s="42">
        <v>92.9147590285576</v>
      </c>
      <c r="E15" s="28">
        <f t="shared" si="0"/>
        <v>421.42</v>
      </c>
    </row>
    <row r="16" ht="20.1" customHeight="1" spans="2:5">
      <c r="B16" s="24">
        <v>12</v>
      </c>
      <c r="C16" s="25">
        <f t="shared" si="1"/>
        <v>0.7</v>
      </c>
      <c r="D16" s="42">
        <v>92.2643557153577</v>
      </c>
      <c r="E16" s="28">
        <f t="shared" si="0"/>
        <v>418.47</v>
      </c>
    </row>
    <row r="17" ht="20.1" customHeight="1" spans="2:5">
      <c r="B17" s="24">
        <v>13</v>
      </c>
      <c r="C17" s="25">
        <f t="shared" si="1"/>
        <v>0.7</v>
      </c>
      <c r="D17" s="42">
        <v>91.6185052253503</v>
      </c>
      <c r="E17" s="28">
        <f t="shared" si="0"/>
        <v>415.54</v>
      </c>
    </row>
    <row r="18" ht="20.1" customHeight="1" spans="2:5">
      <c r="B18" s="24">
        <v>14</v>
      </c>
      <c r="C18" s="25">
        <f t="shared" si="1"/>
        <v>0.7</v>
      </c>
      <c r="D18" s="42">
        <v>90.9771756887728</v>
      </c>
      <c r="E18" s="28">
        <f t="shared" si="0"/>
        <v>412.63</v>
      </c>
    </row>
    <row r="19" ht="20.1" customHeight="1" spans="2:5">
      <c r="B19" s="24">
        <v>15</v>
      </c>
      <c r="C19" s="25">
        <f t="shared" si="1"/>
        <v>0.7</v>
      </c>
      <c r="D19" s="42">
        <v>90.3403354589513</v>
      </c>
      <c r="E19" s="28">
        <f t="shared" si="0"/>
        <v>409.74</v>
      </c>
    </row>
    <row r="20" ht="20.1" customHeight="1" spans="2:5">
      <c r="B20" s="24">
        <v>16</v>
      </c>
      <c r="C20" s="25">
        <f t="shared" si="1"/>
        <v>0.7</v>
      </c>
      <c r="D20" s="42">
        <v>89.7079531107387</v>
      </c>
      <c r="E20" s="28">
        <f t="shared" si="0"/>
        <v>406.88</v>
      </c>
    </row>
    <row r="21" ht="20.1" customHeight="1" spans="2:5">
      <c r="B21" s="24">
        <v>17</v>
      </c>
      <c r="C21" s="25">
        <f t="shared" si="1"/>
        <v>0.7</v>
      </c>
      <c r="D21" s="42">
        <v>89.0799974389633</v>
      </c>
      <c r="E21" s="28">
        <f t="shared" si="0"/>
        <v>404.03</v>
      </c>
    </row>
    <row r="22" ht="20.1" customHeight="1" spans="2:5">
      <c r="B22" s="24">
        <v>18</v>
      </c>
      <c r="C22" s="25">
        <f t="shared" si="1"/>
        <v>0.7</v>
      </c>
      <c r="D22" s="42">
        <v>88.4564374568907</v>
      </c>
      <c r="E22" s="28">
        <f t="shared" si="0"/>
        <v>401.2</v>
      </c>
    </row>
    <row r="23" ht="20.1" customHeight="1" spans="2:5">
      <c r="B23" s="24">
        <v>19</v>
      </c>
      <c r="C23" s="25">
        <f t="shared" si="1"/>
        <v>0.7</v>
      </c>
      <c r="D23" s="42">
        <v>87.8372423946924</v>
      </c>
      <c r="E23" s="28">
        <f t="shared" si="0"/>
        <v>398.39</v>
      </c>
    </row>
    <row r="24" ht="20.1" customHeight="1" spans="2:5">
      <c r="B24" s="24">
        <v>20</v>
      </c>
      <c r="C24" s="25">
        <f t="shared" si="1"/>
        <v>0.7</v>
      </c>
      <c r="D24" s="42">
        <v>87.2223816979295</v>
      </c>
      <c r="E24" s="28">
        <f t="shared" si="0"/>
        <v>395.6</v>
      </c>
    </row>
    <row r="25" ht="20.1" customHeight="1" spans="2:5">
      <c r="B25" s="24">
        <v>21</v>
      </c>
      <c r="C25" s="25">
        <f t="shared" si="1"/>
        <v>0.7</v>
      </c>
      <c r="D25" s="42">
        <v>86.611825026044</v>
      </c>
      <c r="E25" s="28">
        <f t="shared" si="0"/>
        <v>392.83</v>
      </c>
    </row>
    <row r="26" ht="20.1" customHeight="1" spans="2:5">
      <c r="B26" s="24">
        <v>22</v>
      </c>
      <c r="C26" s="25">
        <f t="shared" si="1"/>
        <v>0.7</v>
      </c>
      <c r="D26" s="42">
        <v>86.0055422508619</v>
      </c>
      <c r="E26" s="28">
        <f t="shared" si="0"/>
        <v>390.08</v>
      </c>
    </row>
    <row r="27" ht="20.1" customHeight="1" spans="2:5">
      <c r="B27" s="24">
        <v>23</v>
      </c>
      <c r="C27" s="25">
        <f t="shared" si="1"/>
        <v>0.7</v>
      </c>
      <c r="D27" s="42">
        <v>85.4035034551059</v>
      </c>
      <c r="E27" s="28">
        <f t="shared" si="0"/>
        <v>387.35</v>
      </c>
    </row>
    <row r="28" ht="20.1" customHeight="1" spans="2:5">
      <c r="B28" s="24">
        <v>24</v>
      </c>
      <c r="C28" s="25">
        <f t="shared" si="1"/>
        <v>0.7</v>
      </c>
      <c r="D28" s="42">
        <v>84.80567893092</v>
      </c>
      <c r="E28" s="28">
        <f t="shared" si="0"/>
        <v>384.64</v>
      </c>
    </row>
    <row r="29" ht="20.1" customHeight="1" spans="2:5">
      <c r="B29" s="24">
        <v>25</v>
      </c>
      <c r="C29" s="25">
        <f t="shared" si="1"/>
        <v>0.7</v>
      </c>
      <c r="D29" s="42">
        <v>84.2120391784036</v>
      </c>
      <c r="E29" s="28">
        <f t="shared" si="0"/>
        <v>381.95</v>
      </c>
    </row>
    <row r="30" ht="20.1" customHeight="1" spans="2:5">
      <c r="B30" s="29" t="s">
        <v>58</v>
      </c>
      <c r="C30" s="29"/>
      <c r="D30" s="26">
        <f>SUM(D5:D29)</f>
        <v>2297.91403445761</v>
      </c>
      <c r="E30" s="29">
        <f>ROUND(D30*1000/$C$2,1)</f>
        <v>10422.3</v>
      </c>
    </row>
    <row r="31" spans="2:2">
      <c r="B31" s="33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8.88888888888889" defaultRowHeight="13.2"/>
  <cols>
    <col min="1" max="1" width="3.71296296296296" customWidth="1"/>
    <col min="2" max="2" width="17.287037037037" style="17" customWidth="1"/>
    <col min="3" max="3" width="18.5740740740741" style="17" customWidth="1"/>
    <col min="4" max="4" width="20.712962962963" style="17" customWidth="1"/>
    <col min="5" max="5" width="19.8518518518519" style="17"/>
    <col min="6" max="6" width="21.5740740740741" style="17" customWidth="1"/>
    <col min="7" max="7" width="20.5740740740741" style="17" customWidth="1"/>
    <col min="8" max="8" width="18.1388888888889" customWidth="1"/>
    <col min="9" max="9" width="14.1388888888889" customWidth="1"/>
    <col min="10" max="10" width="24.4259259259259" customWidth="1"/>
    <col min="11" max="11" width="13" customWidth="1"/>
    <col min="12" max="12" width="14.712962962963" customWidth="1"/>
    <col min="13" max="13" width="14.4259259259259" customWidth="1"/>
  </cols>
  <sheetData>
    <row r="1" ht="13.95"/>
    <row r="2" s="15" customFormat="1" ht="27.75" customHeight="1" spans="2:13">
      <c r="B2" s="18" t="s">
        <v>59</v>
      </c>
      <c r="C2" s="19">
        <f>'25年发电量'!$C$2</f>
        <v>220.48</v>
      </c>
      <c r="D2" s="20" t="s">
        <v>52</v>
      </c>
      <c r="E2" s="21">
        <f>光伏发电!C30</f>
        <v>104.188</v>
      </c>
      <c r="F2" s="20" t="s">
        <v>53</v>
      </c>
      <c r="G2" s="22">
        <f>'25年发电量'!G2</f>
        <v>1</v>
      </c>
      <c r="H2" s="20" t="s">
        <v>60</v>
      </c>
      <c r="I2" s="34">
        <v>5</v>
      </c>
      <c r="J2" s="20" t="s">
        <v>61</v>
      </c>
      <c r="K2" s="34">
        <v>40</v>
      </c>
      <c r="L2" s="20" t="s">
        <v>62</v>
      </c>
      <c r="M2" s="35">
        <f>$C$2*1000*$I$2*100/$K$2</f>
        <v>2756000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-275.6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104.188038814376</v>
      </c>
      <c r="E6" s="26">
        <f t="shared" ref="E6:E30" si="0">D6*$G$2*1000</f>
        <v>104188.038814376</v>
      </c>
      <c r="F6" s="25">
        <f>ROUND(E6/10000+F5,2)</f>
        <v>-265.18</v>
      </c>
      <c r="G6" s="28">
        <f t="shared" ref="G6:G30" si="1">ROUND(D6*1000/$C$2,2)</f>
        <v>472.55</v>
      </c>
    </row>
    <row r="7" ht="20.1" customHeight="1" spans="2:7">
      <c r="B7" s="24">
        <v>2</v>
      </c>
      <c r="C7" s="25">
        <v>0.7</v>
      </c>
      <c r="D7" s="27">
        <v>98.9786368736574</v>
      </c>
      <c r="E7" s="26">
        <f t="shared" si="0"/>
        <v>98978.6368736574</v>
      </c>
      <c r="F7" s="25">
        <f t="shared" ref="F7:F30" si="2">ROUND(E7/10000+F6,2)</f>
        <v>-255.28</v>
      </c>
      <c r="G7" s="28">
        <f t="shared" si="1"/>
        <v>448.92</v>
      </c>
    </row>
    <row r="8" ht="20.1" customHeight="1" spans="2:7">
      <c r="B8" s="24">
        <v>3</v>
      </c>
      <c r="C8" s="25">
        <v>0.7</v>
      </c>
      <c r="D8" s="27">
        <v>98.2857864155417</v>
      </c>
      <c r="E8" s="26">
        <f t="shared" si="0"/>
        <v>98285.7864155417</v>
      </c>
      <c r="F8" s="25">
        <f t="shared" si="2"/>
        <v>-245.45</v>
      </c>
      <c r="G8" s="28">
        <f t="shared" si="1"/>
        <v>445.78</v>
      </c>
    </row>
    <row r="9" ht="20.1" customHeight="1" spans="2:7">
      <c r="B9" s="24">
        <v>4</v>
      </c>
      <c r="C9" s="25">
        <v>0.7</v>
      </c>
      <c r="D9" s="27">
        <v>97.597785910633</v>
      </c>
      <c r="E9" s="26">
        <f t="shared" si="0"/>
        <v>97597.785910633</v>
      </c>
      <c r="F9" s="25">
        <f t="shared" si="2"/>
        <v>-235.69</v>
      </c>
      <c r="G9" s="28">
        <f t="shared" si="1"/>
        <v>442.66</v>
      </c>
    </row>
    <row r="10" ht="20.1" customHeight="1" spans="2:7">
      <c r="B10" s="24">
        <v>5</v>
      </c>
      <c r="C10" s="25">
        <v>0.7</v>
      </c>
      <c r="D10" s="27">
        <v>96.9146014092587</v>
      </c>
      <c r="E10" s="26">
        <f t="shared" si="0"/>
        <v>96914.6014092587</v>
      </c>
      <c r="F10" s="25">
        <f t="shared" si="2"/>
        <v>-226</v>
      </c>
      <c r="G10" s="28">
        <f t="shared" si="1"/>
        <v>439.56</v>
      </c>
    </row>
    <row r="11" ht="20.1" customHeight="1" spans="2:7">
      <c r="B11" s="24">
        <v>6</v>
      </c>
      <c r="C11" s="25">
        <v>0.7</v>
      </c>
      <c r="D11" s="27">
        <v>96.2361991993941</v>
      </c>
      <c r="E11" s="26">
        <f t="shared" si="0"/>
        <v>96236.199199394</v>
      </c>
      <c r="F11" s="25">
        <f t="shared" si="2"/>
        <v>-216.38</v>
      </c>
      <c r="G11" s="28">
        <f t="shared" si="1"/>
        <v>436.48</v>
      </c>
    </row>
    <row r="12" ht="20.1" customHeight="1" spans="2:7">
      <c r="B12" s="24">
        <v>7</v>
      </c>
      <c r="C12" s="25">
        <v>0.7</v>
      </c>
      <c r="D12" s="27">
        <v>95.5625458049982</v>
      </c>
      <c r="E12" s="26">
        <f t="shared" si="0"/>
        <v>95562.5458049982</v>
      </c>
      <c r="F12" s="25">
        <f t="shared" si="2"/>
        <v>-206.82</v>
      </c>
      <c r="G12" s="28">
        <f t="shared" si="1"/>
        <v>433.43</v>
      </c>
    </row>
    <row r="13" ht="20.1" customHeight="1" spans="2:7">
      <c r="B13" s="24">
        <v>8</v>
      </c>
      <c r="C13" s="25">
        <v>0.7</v>
      </c>
      <c r="D13" s="27">
        <v>94.8936079843629</v>
      </c>
      <c r="E13" s="26">
        <f t="shared" si="0"/>
        <v>94893.6079843629</v>
      </c>
      <c r="F13" s="25">
        <f t="shared" si="2"/>
        <v>-197.33</v>
      </c>
      <c r="G13" s="28">
        <f t="shared" si="1"/>
        <v>430.4</v>
      </c>
    </row>
    <row r="14" ht="20.1" customHeight="1" spans="2:7">
      <c r="B14" s="24">
        <v>9</v>
      </c>
      <c r="C14" s="25">
        <v>0.7</v>
      </c>
      <c r="D14" s="27">
        <v>94.2293527284725</v>
      </c>
      <c r="E14" s="26">
        <f t="shared" si="0"/>
        <v>94229.3527284725</v>
      </c>
      <c r="F14" s="25">
        <f t="shared" si="2"/>
        <v>-187.91</v>
      </c>
      <c r="G14" s="28">
        <f t="shared" si="1"/>
        <v>427.38</v>
      </c>
    </row>
    <row r="15" ht="20.1" customHeight="1" spans="2:7">
      <c r="B15" s="24">
        <v>10</v>
      </c>
      <c r="C15" s="25">
        <v>0.7</v>
      </c>
      <c r="D15" s="27">
        <v>93.5697472593732</v>
      </c>
      <c r="E15" s="26">
        <f t="shared" si="0"/>
        <v>93569.7472593732</v>
      </c>
      <c r="F15" s="25">
        <f t="shared" si="2"/>
        <v>-178.55</v>
      </c>
      <c r="G15" s="28">
        <f t="shared" si="1"/>
        <v>424.39</v>
      </c>
    </row>
    <row r="16" ht="20.1" customHeight="1" spans="2:7">
      <c r="B16" s="24">
        <v>11</v>
      </c>
      <c r="C16" s="25">
        <v>0.7</v>
      </c>
      <c r="D16" s="27">
        <v>92.9147590285576</v>
      </c>
      <c r="E16" s="26">
        <f t="shared" si="0"/>
        <v>92914.7590285576</v>
      </c>
      <c r="F16" s="25">
        <f t="shared" si="2"/>
        <v>-169.26</v>
      </c>
      <c r="G16" s="28">
        <f t="shared" si="1"/>
        <v>421.42</v>
      </c>
    </row>
    <row r="17" ht="20.1" customHeight="1" spans="2:7">
      <c r="B17" s="24">
        <v>12</v>
      </c>
      <c r="C17" s="25">
        <v>0.7</v>
      </c>
      <c r="D17" s="27">
        <v>92.2643557153577</v>
      </c>
      <c r="E17" s="26">
        <f t="shared" si="0"/>
        <v>92264.3557153577</v>
      </c>
      <c r="F17" s="25">
        <f t="shared" si="2"/>
        <v>-160.03</v>
      </c>
      <c r="G17" s="28">
        <f t="shared" si="1"/>
        <v>418.47</v>
      </c>
    </row>
    <row r="18" ht="20.1" customHeight="1" spans="2:7">
      <c r="B18" s="24">
        <v>13</v>
      </c>
      <c r="C18" s="25">
        <v>0.7</v>
      </c>
      <c r="D18" s="27">
        <v>91.6185052253503</v>
      </c>
      <c r="E18" s="26">
        <f t="shared" si="0"/>
        <v>91618.5052253503</v>
      </c>
      <c r="F18" s="25">
        <f t="shared" si="2"/>
        <v>-150.87</v>
      </c>
      <c r="G18" s="28">
        <f t="shared" si="1"/>
        <v>415.54</v>
      </c>
    </row>
    <row r="19" ht="20.1" customHeight="1" spans="2:7">
      <c r="B19" s="24">
        <v>14</v>
      </c>
      <c r="C19" s="25">
        <v>0.7</v>
      </c>
      <c r="D19" s="27">
        <v>90.9771756887728</v>
      </c>
      <c r="E19" s="26">
        <f t="shared" si="0"/>
        <v>90977.1756887728</v>
      </c>
      <c r="F19" s="25">
        <f t="shared" si="2"/>
        <v>-141.77</v>
      </c>
      <c r="G19" s="28">
        <f t="shared" si="1"/>
        <v>412.63</v>
      </c>
    </row>
    <row r="20" ht="20.1" customHeight="1" spans="2:7">
      <c r="B20" s="24">
        <v>15</v>
      </c>
      <c r="C20" s="25">
        <v>0.7</v>
      </c>
      <c r="D20" s="27">
        <v>90.3403354589513</v>
      </c>
      <c r="E20" s="26">
        <f t="shared" si="0"/>
        <v>90340.3354589513</v>
      </c>
      <c r="F20" s="25">
        <f t="shared" si="2"/>
        <v>-132.74</v>
      </c>
      <c r="G20" s="28">
        <f t="shared" si="1"/>
        <v>409.74</v>
      </c>
    </row>
    <row r="21" ht="20.1" customHeight="1" spans="2:7">
      <c r="B21" s="24">
        <v>16</v>
      </c>
      <c r="C21" s="25">
        <v>0.7</v>
      </c>
      <c r="D21" s="27">
        <v>89.7079531107387</v>
      </c>
      <c r="E21" s="26">
        <f t="shared" si="0"/>
        <v>89707.9531107387</v>
      </c>
      <c r="F21" s="25">
        <f t="shared" si="2"/>
        <v>-123.77</v>
      </c>
      <c r="G21" s="28">
        <f t="shared" si="1"/>
        <v>406.88</v>
      </c>
    </row>
    <row r="22" ht="20.1" customHeight="1" spans="2:7">
      <c r="B22" s="24">
        <v>17</v>
      </c>
      <c r="C22" s="25">
        <v>0.7</v>
      </c>
      <c r="D22" s="27">
        <v>89.0799974389633</v>
      </c>
      <c r="E22" s="26">
        <f t="shared" si="0"/>
        <v>89079.9974389633</v>
      </c>
      <c r="F22" s="25">
        <f t="shared" si="2"/>
        <v>-114.86</v>
      </c>
      <c r="G22" s="28">
        <f t="shared" si="1"/>
        <v>404.03</v>
      </c>
    </row>
    <row r="23" ht="20.1" customHeight="1" spans="2:7">
      <c r="B23" s="24">
        <v>18</v>
      </c>
      <c r="C23" s="25">
        <v>0.7</v>
      </c>
      <c r="D23" s="27">
        <v>88.4564374568907</v>
      </c>
      <c r="E23" s="26">
        <f t="shared" si="0"/>
        <v>88456.4374568906</v>
      </c>
      <c r="F23" s="25">
        <f t="shared" si="2"/>
        <v>-106.01</v>
      </c>
      <c r="G23" s="28">
        <f t="shared" si="1"/>
        <v>401.2</v>
      </c>
    </row>
    <row r="24" ht="20.1" customHeight="1" spans="2:7">
      <c r="B24" s="24">
        <v>19</v>
      </c>
      <c r="C24" s="25">
        <v>0.7</v>
      </c>
      <c r="D24" s="27">
        <v>87.8372423946924</v>
      </c>
      <c r="E24" s="26">
        <f t="shared" si="0"/>
        <v>87837.2423946924</v>
      </c>
      <c r="F24" s="25">
        <f t="shared" si="2"/>
        <v>-97.23</v>
      </c>
      <c r="G24" s="28">
        <f t="shared" si="1"/>
        <v>398.39</v>
      </c>
    </row>
    <row r="25" ht="20.1" customHeight="1" spans="2:7">
      <c r="B25" s="24">
        <v>20</v>
      </c>
      <c r="C25" s="25">
        <v>0.7</v>
      </c>
      <c r="D25" s="27">
        <v>87.2223816979295</v>
      </c>
      <c r="E25" s="26">
        <f t="shared" si="0"/>
        <v>87222.3816979295</v>
      </c>
      <c r="F25" s="25">
        <f t="shared" si="2"/>
        <v>-88.51</v>
      </c>
      <c r="G25" s="28">
        <f t="shared" si="1"/>
        <v>395.6</v>
      </c>
    </row>
    <row r="26" ht="20.1" customHeight="1" spans="2:7">
      <c r="B26" s="24">
        <v>21</v>
      </c>
      <c r="C26" s="25">
        <v>0.7</v>
      </c>
      <c r="D26" s="27">
        <v>86.611825026044</v>
      </c>
      <c r="E26" s="26">
        <f t="shared" si="0"/>
        <v>86611.825026044</v>
      </c>
      <c r="F26" s="25">
        <f t="shared" si="2"/>
        <v>-79.85</v>
      </c>
      <c r="G26" s="28">
        <f t="shared" si="1"/>
        <v>392.83</v>
      </c>
    </row>
    <row r="27" ht="20.1" customHeight="1" spans="2:7">
      <c r="B27" s="24">
        <v>22</v>
      </c>
      <c r="C27" s="25">
        <v>0.7</v>
      </c>
      <c r="D27" s="27">
        <v>86.0055422508619</v>
      </c>
      <c r="E27" s="26">
        <f t="shared" si="0"/>
        <v>86005.5422508619</v>
      </c>
      <c r="F27" s="25">
        <f t="shared" si="2"/>
        <v>-71.25</v>
      </c>
      <c r="G27" s="28">
        <f t="shared" si="1"/>
        <v>390.08</v>
      </c>
    </row>
    <row r="28" ht="20.1" customHeight="1" spans="2:7">
      <c r="B28" s="24">
        <v>23</v>
      </c>
      <c r="C28" s="25">
        <v>0.7</v>
      </c>
      <c r="D28" s="27">
        <v>85.4035034551059</v>
      </c>
      <c r="E28" s="26">
        <f t="shared" si="0"/>
        <v>85403.5034551059</v>
      </c>
      <c r="F28" s="25">
        <f t="shared" si="2"/>
        <v>-62.71</v>
      </c>
      <c r="G28" s="28">
        <f t="shared" si="1"/>
        <v>387.35</v>
      </c>
    </row>
    <row r="29" ht="20.1" customHeight="1" spans="2:7">
      <c r="B29" s="24">
        <v>24</v>
      </c>
      <c r="C29" s="25">
        <v>0.7</v>
      </c>
      <c r="D29" s="27">
        <v>84.80567893092</v>
      </c>
      <c r="E29" s="26">
        <f t="shared" si="0"/>
        <v>84805.67893092</v>
      </c>
      <c r="F29" s="25">
        <f t="shared" si="2"/>
        <v>-54.23</v>
      </c>
      <c r="G29" s="28">
        <f t="shared" si="1"/>
        <v>384.64</v>
      </c>
    </row>
    <row r="30" ht="20.1" customHeight="1" spans="2:7">
      <c r="B30" s="24">
        <v>25</v>
      </c>
      <c r="C30" s="25">
        <v>0.7</v>
      </c>
      <c r="D30" s="27">
        <v>84.2120391784036</v>
      </c>
      <c r="E30" s="26">
        <f t="shared" si="0"/>
        <v>84212.0391784036</v>
      </c>
      <c r="F30" s="25">
        <f t="shared" si="2"/>
        <v>-45.81</v>
      </c>
      <c r="G30" s="28">
        <f t="shared" si="1"/>
        <v>381.95</v>
      </c>
    </row>
    <row r="31" ht="27.75" customHeight="1" spans="2:7">
      <c r="B31" s="29" t="s">
        <v>66</v>
      </c>
      <c r="C31" s="30"/>
      <c r="D31" s="31">
        <f>SUM(D6:D30)</f>
        <v>2297.91403445761</v>
      </c>
      <c r="E31" s="32">
        <f>SUM(E6:E30)/10000</f>
        <v>229.791403445761</v>
      </c>
      <c r="F31" s="30"/>
      <c r="G31" s="30"/>
    </row>
    <row r="32" spans="2:2">
      <c r="B32" s="33"/>
    </row>
    <row r="33" spans="2:2">
      <c r="B33" s="33"/>
    </row>
    <row r="34" spans="2:2">
      <c r="B34" s="33"/>
    </row>
    <row r="35" spans="2:2">
      <c r="B35" s="33"/>
    </row>
    <row r="36" spans="2:2">
      <c r="B36" s="33"/>
    </row>
    <row r="37" spans="2:2">
      <c r="B37" s="33"/>
    </row>
    <row r="38" spans="2:2">
      <c r="B38" s="33"/>
    </row>
    <row r="39" spans="2:2">
      <c r="B39" s="33"/>
    </row>
    <row r="40" spans="2:2">
      <c r="B40" s="33"/>
    </row>
    <row r="41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8.88888888888889" defaultRowHeight="13.2" outlineLevelCol="6"/>
  <cols>
    <col min="2" max="2" width="9.13888888888889"/>
    <col min="3" max="3" width="12.287037037037" customWidth="1"/>
    <col min="4" max="4" width="10.5740740740741" customWidth="1"/>
    <col min="5" max="5" width="13.712962962963" customWidth="1"/>
    <col min="6" max="6" width="12.712962962963" customWidth="1"/>
    <col min="7" max="7" width="9.5740740740740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91.917</v>
      </c>
      <c r="F3" s="13">
        <f>'25年发电量'!D30</f>
        <v>2297.91403445761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27.713</v>
      </c>
      <c r="F4" s="13">
        <f>ROUND(E4*25,3)</f>
        <v>692.825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0.202</v>
      </c>
      <c r="F5" s="13">
        <f>ROUND(E5*25,3)</f>
        <v>5.05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76.107</v>
      </c>
      <c r="F6" s="13">
        <f>ROUND(E6*25,3)</f>
        <v>1902.675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0.928</v>
      </c>
      <c r="F7" s="13">
        <f>ROUND(E7*25,3)</f>
        <v>23.2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1.397</v>
      </c>
      <c r="F8" s="13">
        <f>ROUND(E8*25,3)</f>
        <v>34.925</v>
      </c>
      <c r="G8" s="12" t="s">
        <v>77</v>
      </c>
    </row>
    <row r="9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zoomScaleSheetLayoutView="60" workbookViewId="0">
      <selection activeCell="F2" sqref="F2"/>
    </sheetView>
  </sheetViews>
  <sheetFormatPr defaultColWidth="8.88888888888889" defaultRowHeight="13.2" outlineLevelRow="1"/>
  <cols>
    <col min="1" max="1" width="11.4259259259259"/>
    <col min="2" max="2" width="14"/>
    <col min="3" max="3" width="21.287037037037"/>
    <col min="4" max="4" width="11.4259259259259"/>
    <col min="5" max="5" width="19.287037037037"/>
    <col min="6" max="6" width="19.1388888888889"/>
    <col min="7" max="7" width="16.4259259259259"/>
    <col min="8" max="8" width="21.8518518518519"/>
    <col min="9" max="9" width="16.4259259259259"/>
    <col min="10" max="10" width="19.1388888888889"/>
  </cols>
  <sheetData>
    <row r="1" ht="14.4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6.35" spans="1:10">
      <c r="A2" s="2">
        <v>1</v>
      </c>
      <c r="B2" s="3" t="s">
        <v>93</v>
      </c>
      <c r="C2" s="3" t="s">
        <v>12</v>
      </c>
      <c r="D2" s="4">
        <v>848</v>
      </c>
      <c r="E2" s="4">
        <v>260</v>
      </c>
      <c r="F2" s="5">
        <v>5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冷忆ゆ Conquer</cp:lastModifiedBy>
  <dcterms:created xsi:type="dcterms:W3CDTF">2018-11-27T08:44:44Z</dcterms:created>
  <cp:lastPrinted>2023-02-17T09:15:30Z</cp:lastPrinted>
  <dcterms:modified xsi:type="dcterms:W3CDTF">2024-11-20T12:23:20Z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364E81ABE1154A898D6109CE656DC32E_11</vt:lpwstr>
  </property>
  <property fmtid="{D5CDD505-2E9C-101B-9397-08002B2CF9AE}" pid="3" name="KSOProductBuildVer">
    <vt:lpwstr>2052-12.1.0.18608</vt:lpwstr>
  </property>
</Properties>
</file>