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455" activeTab="1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<sst xmlns="http://schemas.openxmlformats.org/spreadsheetml/2006/main" count="116" uniqueCount="95">
  <si>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</si>
  <si>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</si>
  <si>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</si>
  <si>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</si>
  <si>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</si>
  <si>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沈阳</t>
  </si>
  <si>
    <t>经纬度</t>
  </si>
  <si>
    <t>北纬41°48′ 东经123°25′</t>
  </si>
  <si>
    <t>水平面总辐照量</t>
  </si>
  <si>
    <t>1286.04kWh/㎡.a)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</si>
  <si>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</si>
  <si>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</si>
  <si>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</si>
  <si>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</si>
  <si>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</si>
  <si>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</si>
  <si>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</si>
  <si>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</si>
  <si>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</si>
  <si>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</si>
  <si>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方位角180.0°(南偏西)倾角0°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</si>
  <si>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</si>
  <si>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</si>
  <si>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</si>
  <si>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</si>
  <si>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</si>
  <si>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</si>
  <si>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</si>
  <si>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</si>
  <si>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</si>
  <si>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</si>
  <si>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</si>
  <si>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</si>
  <si>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</si>
  <si>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</si>
  <si>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</si>
  <si>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</si>
  <si>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</si>
  <si>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</si>
  <si>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</si>
  <si>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</si>
  <si>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</si>
  <si>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</si>
  <si>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</si>
  <si>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</si>
  <si>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</si>
  <si>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</si>
  <si>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</si>
  <si>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</si>
  <si>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</si>
  <si>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</si>
  <si>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</si>
  <si>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</si>
  <si>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</si>
  <si>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</si>
  <si>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</si>
  <si>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</si>
  <si>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</si>
  <si>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</si>
  <si>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</si>
  <si>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</si>
  <si>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</si>
  <si>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</si>
  <si>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</si>
  <si>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</si>
  <si>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</si>
  <si>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</si>
  <si>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</si>
  <si>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</si>
  <si>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</si>
  <si>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</si>
  <si>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</si>
  <si>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</si>
  <si>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</si>
  <si>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</si>
  <si>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</si>
  <si>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</si>
  <si>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</si>
  <si>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</si>
  <si>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</si>
  <si>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</si>
  <si>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</si>
  <si>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</si>
  <si>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</si>
  <si>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</si>
  <si>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</si>
  <si>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</si>
  <si>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</si>
  <si>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</si>
  <si>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</si>
  <si>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</si>
  <si>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</si>
  <si>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</si>
  <si>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默认组件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</si>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</sst>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57.7</c:v>
                </c:pt>
                <c:pt idx="1">
                  <c:v>82.9</c:v>
                </c:pt>
                <c:pt idx="2">
                  <c:v>117.8</c:v>
                </c:pt>
                <c:pt idx="3">
                  <c:v>136.8</c:v>
                </c:pt>
                <c:pt idx="4">
                  <c:v>168.2</c:v>
                </c:pt>
                <c:pt idx="5">
                  <c:v>153.9</c:v>
                </c:pt>
                <c:pt idx="6">
                  <c:v>140.7</c:v>
                </c:pt>
                <c:pt idx="7">
                  <c:v>135.2</c:v>
                </c:pt>
                <c:pt idx="8">
                  <c:v>126.1</c:v>
                </c:pt>
                <c:pt idx="9">
                  <c:v>87.4</c:v>
                </c:pt>
                <c:pt idx="10">
                  <c:v>62.2</c:v>
                </c:pt>
                <c:pt idx="11">
                  <c:v>49.3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878368752"/>
        <c:axId val="514738291"/>
      </c:barChart>
      <c:catAx>
        <c:axId val="87836875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14738291"/>
        <c:crosses val="autoZero"/>
        <c:auto val="1"/>
        <c:lblAlgn val="ctr"/>
        <c:lblOffset val="100"/>
        <c:noMultiLvlLbl val="0"/>
      </c:catAx>
      <c:valAx>
        <c:axId val="51473829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78368752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4.75785</c:v>
                </c:pt>
                <c:pt idx="1">
                  <c:v>6.75623</c:v>
                </c:pt>
                <c:pt idx="2">
                  <c:v>9.29666</c:v>
                </c:pt>
                <c:pt idx="3">
                  <c:v>10.3275</c:v>
                </c:pt>
                <c:pt idx="4">
                  <c:v>12.1627</c:v>
                </c:pt>
                <c:pt idx="5">
                  <c:v>10.8662</c:v>
                </c:pt>
                <c:pt idx="6">
                  <c:v>9.71499</c:v>
                </c:pt>
                <c:pt idx="7">
                  <c:v>9.46664</c:v>
                </c:pt>
                <c:pt idx="8">
                  <c:v>9.08265</c:v>
                </c:pt>
                <c:pt idx="9">
                  <c:v>6.55582</c:v>
                </c:pt>
                <c:pt idx="10">
                  <c:v>4.90494</c:v>
                </c:pt>
                <c:pt idx="11">
                  <c:v>4.04646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293819523"/>
        <c:axId val="85246918"/>
      </c:barChart>
      <c:catAx>
        <c:axId val="29381952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246918"/>
        <c:crosses val="autoZero"/>
        <c:auto val="0"/>
        <c:lblAlgn val="ctr"/>
        <c:lblOffset val="100"/>
        <c:tickLblSkip val="1"/>
        <c:noMultiLvlLbl val="0"/>
      </c:catAx>
      <c:valAx>
        <c:axId val="8524691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93819523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97.938738116476</c:v>
                </c:pt>
                <c:pt idx="1">
                  <c:v>93.0418012106524</c:v>
                </c:pt>
                <c:pt idx="2">
                  <c:v>92.3905086021782</c:v>
                </c:pt>
                <c:pt idx="3">
                  <c:v>91.7437750419624</c:v>
                </c:pt>
                <c:pt idx="4">
                  <c:v>91.1015686166689</c:v>
                </c:pt>
                <c:pt idx="5">
                  <c:v>90.4638576363521</c:v>
                </c:pt>
                <c:pt idx="6">
                  <c:v>89.8306106328977</c:v>
                </c:pt>
                <c:pt idx="7">
                  <c:v>89.2017963584671</c:v>
                </c:pt>
                <c:pt idx="8">
                  <c:v>88.5773837839581</c:v>
                </c:pt>
                <c:pt idx="9">
                  <c:v>87.9573420974702</c:v>
                </c:pt>
                <c:pt idx="10">
                  <c:v>87.341640702788</c:v>
                </c:pt>
                <c:pt idx="11">
                  <c:v>86.7302492178682</c:v>
                </c:pt>
                <c:pt idx="12">
                  <c:v>86.1231374733435</c:v>
                </c:pt>
                <c:pt idx="13">
                  <c:v>85.5202755110303</c:v>
                </c:pt>
                <c:pt idx="14">
                  <c:v>84.9216335824528</c:v>
                </c:pt>
                <c:pt idx="15">
                  <c:v>84.3271821473757</c:v>
                </c:pt>
                <c:pt idx="16">
                  <c:v>83.7368918723441</c:v>
                </c:pt>
                <c:pt idx="17">
                  <c:v>83.1507336292375</c:v>
                </c:pt>
                <c:pt idx="18">
                  <c:v>82.5686784938329</c:v>
                </c:pt>
                <c:pt idx="19">
                  <c:v>81.9906977443758</c:v>
                </c:pt>
                <c:pt idx="20">
                  <c:v>81.4167628601658</c:v>
                </c:pt>
                <c:pt idx="21">
                  <c:v>80.8468455201446</c:v>
                </c:pt>
                <c:pt idx="22">
                  <c:v>80.2809176015032</c:v>
                </c:pt>
                <c:pt idx="23">
                  <c:v>79.7189511782927</c:v>
                </c:pt>
                <c:pt idx="24">
                  <c:v>79.1609185200448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3227780"/>
        <c:axId val="400459597"/>
      </c:barChart>
      <c:catAx>
        <c:axId val="153227780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00459597"/>
        <c:crosses val="autoZero"/>
        <c:auto val="1"/>
        <c:lblAlgn val="ctr"/>
        <c:lblOffset val="100"/>
        <c:noMultiLvlLbl val="0"/>
      </c:catAx>
      <c:valAx>
        <c:axId val="40045959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532277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-101.36</c:v>
                </c:pt>
                <c:pt idx="1">
                  <c:v>-92.06</c:v>
                </c:pt>
                <c:pt idx="2">
                  <c:v>-82.82</c:v>
                </c:pt>
                <c:pt idx="3">
                  <c:v>-73.65</c:v>
                </c:pt>
                <c:pt idx="4">
                  <c:v>-64.54</c:v>
                </c:pt>
                <c:pt idx="5">
                  <c:v>-55.49</c:v>
                </c:pt>
                <c:pt idx="6">
                  <c:v>-46.51</c:v>
                </c:pt>
                <c:pt idx="7">
                  <c:v>-37.59</c:v>
                </c:pt>
                <c:pt idx="8">
                  <c:v>-28.73</c:v>
                </c:pt>
                <c:pt idx="9">
                  <c:v>-19.93</c:v>
                </c:pt>
                <c:pt idx="10">
                  <c:v>-11.2</c:v>
                </c:pt>
                <c:pt idx="11">
                  <c:v>-2.53</c:v>
                </c:pt>
                <c:pt idx="12">
                  <c:v>6.08</c:v>
                </c:pt>
                <c:pt idx="13">
                  <c:v>14.63</c:v>
                </c:pt>
                <c:pt idx="14">
                  <c:v>23.12</c:v>
                </c:pt>
                <c:pt idx="15">
                  <c:v>31.55</c:v>
                </c:pt>
                <c:pt idx="16">
                  <c:v>39.92</c:v>
                </c:pt>
                <c:pt idx="17">
                  <c:v>48.24</c:v>
                </c:pt>
                <c:pt idx="18">
                  <c:v>56.5</c:v>
                </c:pt>
                <c:pt idx="19">
                  <c:v>64.7</c:v>
                </c:pt>
                <c:pt idx="20">
                  <c:v>72.84</c:v>
                </c:pt>
                <c:pt idx="21">
                  <c:v>80.92</c:v>
                </c:pt>
                <c:pt idx="22">
                  <c:v>88.95</c:v>
                </c:pt>
                <c:pt idx="23">
                  <c:v>96.92</c:v>
                </c:pt>
                <c:pt idx="24">
                  <c:v>104.84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18782764"/>
        <c:axId val="147970896"/>
      </c:barChart>
      <c:catAx>
        <c:axId val="718782764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47970896"/>
        <c:crosses val="autoZero"/>
        <c:auto val="1"/>
        <c:lblAlgn val="ctr"/>
        <c:lblOffset val="100"/>
        <c:noMultiLvlLbl val="0"/>
      </c:catAx>
      <c:valAx>
        <c:axId val="147970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187827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2275840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372225"/>
        <a:ext cx="6877685" cy="40005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2284730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506075"/>
        <a:ext cx="6886575" cy="3838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318135</xdr:colOff>
      <xdr:row>3</xdr:row>
      <xdr:rowOff>47625</xdr:rowOff>
    </xdr:from>
    <xdr:to>
      <xdr:col>18</xdr:col>
      <xdr:colOff>293370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820025" y="695325"/>
        <a:ext cx="9775190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50800</xdr:colOff>
      <xdr:row>5</xdr:row>
      <xdr:rowOff>10160</xdr:rowOff>
    </xdr:from>
    <xdr:to>
      <xdr:col>16</xdr:col>
      <xdr:colOff>60960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823325" y="1532255"/>
        <a:ext cx="9045575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zoomScaleSheetLayoutView="60" workbookViewId="0">
      <selection activeCell="A84" sqref="$A84:$XFD84"/>
    </sheetView>
  </sheetViews>
  <sheetFormatPr defaultColWidth="9.02654867256637" defaultRowHeight="12.75" outlineLevelCol="4"/>
  <cols>
    <col min="1" max="1" width="17.141592920354" style="46" customWidth="1"/>
    <col min="2" max="2" width="24.4247787610619" style="46" customWidth="1"/>
    <col min="3" max="3" width="22.5663716814159" style="46" customWidth="1"/>
    <col min="4" max="4" width="32.283185840708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45616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342</v>
      </c>
      <c r="C10" s="70" t="s">
        <v>16</v>
      </c>
      <c r="D10" s="71">
        <v>88.92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0.835539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57.7</v>
      </c>
      <c r="C18" s="3">
        <v>4.75785</v>
      </c>
      <c r="D18" s="81">
        <v>4.9</v>
      </c>
    </row>
    <row r="19" s="43" customFormat="1" ht="15" spans="1:4">
      <c r="A19" s="54" t="s">
        <v>34</v>
      </c>
      <c r="B19" s="82">
        <v>82.9</v>
      </c>
      <c r="C19" s="83">
        <v>6.75623</v>
      </c>
      <c r="D19" s="84">
        <v>6.9</v>
      </c>
    </row>
    <row r="20" s="43" customFormat="1" ht="15" spans="1:4">
      <c r="A20" s="54" t="s">
        <v>35</v>
      </c>
      <c r="B20" s="55">
        <v>117.8</v>
      </c>
      <c r="C20" s="3">
        <v>9.29666</v>
      </c>
      <c r="D20" s="81">
        <v>9.5</v>
      </c>
    </row>
    <row r="21" s="43" customFormat="1" ht="15" spans="1:4">
      <c r="A21" s="54" t="s">
        <v>36</v>
      </c>
      <c r="B21" s="82">
        <v>136.8</v>
      </c>
      <c r="C21" s="83">
        <v>10.3275</v>
      </c>
      <c r="D21" s="84">
        <v>10.5</v>
      </c>
    </row>
    <row r="22" s="43" customFormat="1" ht="15" spans="1:4">
      <c r="A22" s="54" t="s">
        <v>37</v>
      </c>
      <c r="B22" s="55">
        <v>168.2</v>
      </c>
      <c r="C22" s="3">
        <v>12.1627</v>
      </c>
      <c r="D22" s="81">
        <v>12.4</v>
      </c>
    </row>
    <row r="23" s="43" customFormat="1" ht="15" spans="1:4">
      <c r="A23" s="54" t="s">
        <v>38</v>
      </c>
      <c r="B23" s="82">
        <v>153.9</v>
      </c>
      <c r="C23" s="83">
        <v>10.8662</v>
      </c>
      <c r="D23" s="84">
        <v>11.1</v>
      </c>
    </row>
    <row r="24" s="43" customFormat="1" ht="15" spans="1:4">
      <c r="A24" s="54" t="s">
        <v>39</v>
      </c>
      <c r="B24" s="55">
        <v>140.7</v>
      </c>
      <c r="C24" s="3">
        <v>9.71499</v>
      </c>
      <c r="D24" s="81">
        <v>9.9</v>
      </c>
    </row>
    <row r="25" s="43" customFormat="1" ht="15" spans="1:4">
      <c r="A25" s="54" t="s">
        <v>40</v>
      </c>
      <c r="B25" s="82">
        <v>135.2</v>
      </c>
      <c r="C25" s="83">
        <v>9.46664</v>
      </c>
      <c r="D25" s="84">
        <v>9.7</v>
      </c>
    </row>
    <row r="26" s="43" customFormat="1" ht="15" spans="1:4">
      <c r="A26" s="54" t="s">
        <v>41</v>
      </c>
      <c r="B26" s="55">
        <v>126.1</v>
      </c>
      <c r="C26" s="3">
        <v>9.08265</v>
      </c>
      <c r="D26" s="81">
        <v>9.3</v>
      </c>
    </row>
    <row r="27" s="43" customFormat="1" ht="15" spans="1:4">
      <c r="A27" s="54" t="s">
        <v>42</v>
      </c>
      <c r="B27" s="82">
        <v>87.4</v>
      </c>
      <c r="C27" s="83">
        <v>6.55582</v>
      </c>
      <c r="D27" s="84">
        <v>6.7</v>
      </c>
    </row>
    <row r="28" s="43" customFormat="1" ht="15" spans="1:4">
      <c r="A28" s="54" t="s">
        <v>43</v>
      </c>
      <c r="B28" s="55">
        <v>62.2</v>
      </c>
      <c r="C28" s="3">
        <v>4.90494</v>
      </c>
      <c r="D28" s="81">
        <v>5</v>
      </c>
    </row>
    <row r="29" s="43" customFormat="1" ht="15" spans="1:4">
      <c r="A29" s="54" t="s">
        <v>44</v>
      </c>
      <c r="B29" s="82">
        <v>49.3</v>
      </c>
      <c r="C29" s="83">
        <v>4.04646</v>
      </c>
      <c r="D29" s="84">
        <v>4.1</v>
      </c>
    </row>
    <row r="30" s="44" customFormat="1" ht="15" spans="1:4">
      <c r="A30" s="85" t="s">
        <v>45</v>
      </c>
      <c r="B30" s="86">
        <v>1318.2</v>
      </c>
      <c r="C30" s="87">
        <v>97.9387</v>
      </c>
      <c r="D30" s="88">
        <v>100</v>
      </c>
    </row>
    <row r="31" s="45" customFormat="1" ht="22.5" customHeight="1" spans="1:4">
      <c r="A31" s="89" t="s">
        <v>46</v>
      </c>
      <c r="B31" s="90">
        <v>97.9</v>
      </c>
      <c r="C31" s="91"/>
      <c r="D31" s="92"/>
    </row>
    <row r="32" ht="13.5" spans="1:4">
      <c r="A32" s="48"/>
      <c r="B32" s="48"/>
      <c r="C32" s="93"/>
      <c r="D32" s="48"/>
    </row>
    <row r="33" ht="13.5" spans="1:4">
      <c r="A33" s="48"/>
      <c r="B33" s="49"/>
      <c r="C33" s="48"/>
      <c r="D33" s="48"/>
    </row>
    <row r="34" ht="13.5" spans="1:4">
      <c r="A34" s="48"/>
      <c r="B34" s="48"/>
      <c r="C34" s="48"/>
      <c r="D34" s="48"/>
    </row>
    <row r="35" ht="13.5" spans="1:4">
      <c r="A35" s="49"/>
      <c r="B35" s="49"/>
      <c r="C35" s="49"/>
      <c r="D35" s="48"/>
    </row>
    <row r="36" ht="13.5" spans="1:4">
      <c r="A36" s="49"/>
      <c r="B36" s="49"/>
      <c r="C36" s="49"/>
      <c r="D36" s="48"/>
    </row>
    <row r="37" ht="13.5" spans="1:4">
      <c r="A37" s="49"/>
      <c r="B37" s="49"/>
      <c r="C37" s="49"/>
      <c r="D37" s="48"/>
    </row>
    <row r="38" ht="13.5" spans="1:4">
      <c r="A38" s="49"/>
      <c r="B38" s="49"/>
      <c r="C38" s="49"/>
      <c r="D38" s="48"/>
    </row>
    <row r="39" ht="13.5" spans="1:4">
      <c r="A39" s="49"/>
      <c r="B39" s="49"/>
      <c r="C39" s="49"/>
      <c r="D39" s="48"/>
    </row>
    <row r="40" ht="13.5" spans="1:4">
      <c r="A40" s="48"/>
      <c r="B40" s="48"/>
      <c r="C40" s="48"/>
      <c r="D40" s="48"/>
    </row>
    <row r="41" ht="13.5" spans="1:4">
      <c r="A41" s="48"/>
      <c r="B41" s="48"/>
      <c r="C41" s="48"/>
      <c r="D41" s="48"/>
    </row>
    <row r="42" ht="13.5" spans="1:4">
      <c r="A42" s="49"/>
      <c r="B42" s="49"/>
      <c r="C42" s="48"/>
      <c r="D42" s="48"/>
    </row>
    <row r="43" ht="13.5" spans="1:4">
      <c r="A43" s="49"/>
      <c r="B43" s="49"/>
      <c r="C43" s="48"/>
      <c r="D43" s="48"/>
    </row>
    <row r="44" ht="13.5" spans="1:4">
      <c r="A44" s="48"/>
      <c r="B44" s="48"/>
      <c r="C44" s="48"/>
      <c r="D44" s="48"/>
    </row>
    <row r="45" ht="13.5" spans="1:4">
      <c r="A45" s="48"/>
      <c r="B45" s="48"/>
      <c r="C45" s="48"/>
      <c r="D45" s="48"/>
    </row>
    <row r="46" ht="13.5" spans="1:4">
      <c r="A46" s="48"/>
      <c r="B46" s="48"/>
      <c r="C46" s="48"/>
      <c r="D46" s="48"/>
    </row>
    <row r="47" ht="13.5" spans="1:4">
      <c r="A47" s="48"/>
      <c r="B47" s="48"/>
      <c r="C47" s="48"/>
      <c r="D47" s="48"/>
    </row>
    <row r="48" ht="13.5" spans="1:4">
      <c r="A48" s="48"/>
      <c r="B48" s="48"/>
      <c r="C48" s="48"/>
      <c r="D48" s="48"/>
    </row>
    <row r="49" ht="13.5" spans="1:4">
      <c r="A49" s="48"/>
      <c r="B49" s="48"/>
      <c r="C49" s="48"/>
      <c r="D49" s="48"/>
    </row>
    <row r="50" ht="13.5" spans="1:4">
      <c r="A50" s="48"/>
      <c r="B50" s="48"/>
      <c r="C50" s="48"/>
      <c r="D50" s="48"/>
    </row>
    <row r="51" ht="13.5" spans="1:4">
      <c r="A51" s="48"/>
      <c r="B51" s="48"/>
      <c r="C51" s="48"/>
      <c r="D51" s="48"/>
    </row>
    <row r="52" ht="13.5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3.5" spans="1:4">
      <c r="A56" s="48"/>
      <c r="B56" s="48"/>
      <c r="C56" s="48"/>
      <c r="D56" s="48"/>
    </row>
    <row r="83" ht="13.5" spans="1:4">
      <c r="A83" s="94" t="s">
        <v>47</v>
      </c>
      <c r="B83" s="95" t="s">
        <v>48</v>
      </c>
      <c r="C83" s="95"/>
      <c r="D83" s="96"/>
    </row>
    <row r="84" ht="13.5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tabSelected="1" zoomScale="70" zoomScaleNormal="70" zoomScaleSheetLayoutView="60" workbookViewId="0">
      <selection activeCell="E2" sqref="E2"/>
    </sheetView>
  </sheetViews>
  <sheetFormatPr defaultColWidth="9.02654867256637" defaultRowHeight="12.75" outlineLevelCol="6"/>
  <cols>
    <col min="1" max="1" width="3.28318584070796" customWidth="1"/>
    <col min="2" max="2" width="20.4247787610619" style="17" customWidth="1"/>
    <col min="3" max="3" width="25.5663716814159" style="17" customWidth="1"/>
    <col min="4" max="4" width="26.5663716814159" style="17" customWidth="1"/>
    <col min="5" max="5" width="28.7079646017699" style="17" customWidth="1"/>
    <col min="6" max="6" width="18" customWidth="1"/>
    <col min="7" max="7" width="19.283185840708" customWidth="1"/>
  </cols>
  <sheetData>
    <row r="1" ht="13.5"/>
    <row r="2" ht="24.75" customHeight="1" spans="2:7">
      <c r="B2" s="36" t="s">
        <v>51</v>
      </c>
      <c r="C2" s="37">
        <f>光伏发电!D10</f>
        <v>88.92</v>
      </c>
      <c r="D2" s="38" t="s">
        <v>52</v>
      </c>
      <c r="E2" s="39">
        <f>光伏发电!C30</f>
        <v>97.9387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97.938738116476</v>
      </c>
      <c r="E5" s="28">
        <f t="shared" ref="E5:E29" si="0">ROUND(D5*1000/$C$2,2)</f>
        <v>1101.43</v>
      </c>
    </row>
    <row r="6" ht="20.1" customHeight="1" spans="2:5">
      <c r="B6" s="24">
        <v>2</v>
      </c>
      <c r="C6" s="25">
        <v>0.7</v>
      </c>
      <c r="D6" s="42">
        <v>93.0418012106524</v>
      </c>
      <c r="E6" s="28">
        <f t="shared" si="0"/>
        <v>1046.35</v>
      </c>
    </row>
    <row r="7" ht="20.1" customHeight="1" spans="2:5">
      <c r="B7" s="24">
        <v>3</v>
      </c>
      <c r="C7" s="25">
        <f>$C$6</f>
        <v>0.7</v>
      </c>
      <c r="D7" s="42">
        <v>92.3905086021782</v>
      </c>
      <c r="E7" s="28">
        <f t="shared" si="0"/>
        <v>1039.03</v>
      </c>
    </row>
    <row r="8" ht="20.1" customHeight="1" spans="2:5">
      <c r="B8" s="24">
        <v>4</v>
      </c>
      <c r="C8" s="25">
        <f t="shared" ref="C8:C29" si="1">$C$6</f>
        <v>0.7</v>
      </c>
      <c r="D8" s="42">
        <v>91.7437750419624</v>
      </c>
      <c r="E8" s="28">
        <f t="shared" si="0"/>
        <v>1031.76</v>
      </c>
    </row>
    <row r="9" ht="20.1" customHeight="1" spans="2:5">
      <c r="B9" s="24">
        <v>5</v>
      </c>
      <c r="C9" s="25">
        <f t="shared" si="1"/>
        <v>0.7</v>
      </c>
      <c r="D9" s="42">
        <v>91.1015686166689</v>
      </c>
      <c r="E9" s="28">
        <f t="shared" si="0"/>
        <v>1024.53</v>
      </c>
    </row>
    <row r="10" ht="20.1" customHeight="1" spans="2:5">
      <c r="B10" s="24">
        <v>6</v>
      </c>
      <c r="C10" s="25">
        <f t="shared" si="1"/>
        <v>0.7</v>
      </c>
      <c r="D10" s="42">
        <v>90.4638576363521</v>
      </c>
      <c r="E10" s="28">
        <f t="shared" si="0"/>
        <v>1017.36</v>
      </c>
    </row>
    <row r="11" ht="20.1" customHeight="1" spans="2:5">
      <c r="B11" s="24">
        <v>7</v>
      </c>
      <c r="C11" s="25">
        <f t="shared" si="1"/>
        <v>0.7</v>
      </c>
      <c r="D11" s="42">
        <v>89.8306106328977</v>
      </c>
      <c r="E11" s="28">
        <f t="shared" si="0"/>
        <v>1010.24</v>
      </c>
    </row>
    <row r="12" ht="20.1" customHeight="1" spans="2:5">
      <c r="B12" s="24">
        <v>8</v>
      </c>
      <c r="C12" s="25">
        <f t="shared" si="1"/>
        <v>0.7</v>
      </c>
      <c r="D12" s="42">
        <v>89.2017963584671</v>
      </c>
      <c r="E12" s="28">
        <f t="shared" si="0"/>
        <v>1003.17</v>
      </c>
    </row>
    <row r="13" ht="20.1" customHeight="1" spans="2:5">
      <c r="B13" s="24">
        <v>9</v>
      </c>
      <c r="C13" s="25">
        <f t="shared" si="1"/>
        <v>0.7</v>
      </c>
      <c r="D13" s="42">
        <v>88.5773837839581</v>
      </c>
      <c r="E13" s="28">
        <f t="shared" si="0"/>
        <v>996.15</v>
      </c>
    </row>
    <row r="14" ht="20.1" customHeight="1" spans="2:5">
      <c r="B14" s="24">
        <v>10</v>
      </c>
      <c r="C14" s="25">
        <f t="shared" si="1"/>
        <v>0.7</v>
      </c>
      <c r="D14" s="42">
        <v>87.9573420974702</v>
      </c>
      <c r="E14" s="28">
        <f t="shared" si="0"/>
        <v>989.17</v>
      </c>
    </row>
    <row r="15" ht="20.1" customHeight="1" spans="2:5">
      <c r="B15" s="24">
        <v>11</v>
      </c>
      <c r="C15" s="25">
        <f t="shared" si="1"/>
        <v>0.7</v>
      </c>
      <c r="D15" s="42">
        <v>87.341640702788</v>
      </c>
      <c r="E15" s="28">
        <f t="shared" si="0"/>
        <v>982.25</v>
      </c>
    </row>
    <row r="16" ht="20.1" customHeight="1" spans="2:5">
      <c r="B16" s="24">
        <v>12</v>
      </c>
      <c r="C16" s="25">
        <f t="shared" si="1"/>
        <v>0.7</v>
      </c>
      <c r="D16" s="42">
        <v>86.7302492178682</v>
      </c>
      <c r="E16" s="28">
        <f t="shared" si="0"/>
        <v>975.37</v>
      </c>
    </row>
    <row r="17" ht="20.1" customHeight="1" spans="2:5">
      <c r="B17" s="24">
        <v>13</v>
      </c>
      <c r="C17" s="25">
        <f t="shared" si="1"/>
        <v>0.7</v>
      </c>
      <c r="D17" s="42">
        <v>86.1231374733435</v>
      </c>
      <c r="E17" s="28">
        <f t="shared" si="0"/>
        <v>968.55</v>
      </c>
    </row>
    <row r="18" ht="20.1" customHeight="1" spans="2:5">
      <c r="B18" s="24">
        <v>14</v>
      </c>
      <c r="C18" s="25">
        <f t="shared" si="1"/>
        <v>0.7</v>
      </c>
      <c r="D18" s="42">
        <v>85.5202755110303</v>
      </c>
      <c r="E18" s="28">
        <f t="shared" si="0"/>
        <v>961.77</v>
      </c>
    </row>
    <row r="19" ht="20.1" customHeight="1" spans="2:5">
      <c r="B19" s="24">
        <v>15</v>
      </c>
      <c r="C19" s="25">
        <f t="shared" si="1"/>
        <v>0.7</v>
      </c>
      <c r="D19" s="42">
        <v>84.9216335824528</v>
      </c>
      <c r="E19" s="28">
        <f t="shared" si="0"/>
        <v>955.03</v>
      </c>
    </row>
    <row r="20" ht="20.1" customHeight="1" spans="2:5">
      <c r="B20" s="24">
        <v>16</v>
      </c>
      <c r="C20" s="25">
        <f t="shared" si="1"/>
        <v>0.7</v>
      </c>
      <c r="D20" s="42">
        <v>84.3271821473757</v>
      </c>
      <c r="E20" s="28">
        <f t="shared" si="0"/>
        <v>948.35</v>
      </c>
    </row>
    <row r="21" ht="20.1" customHeight="1" spans="2:5">
      <c r="B21" s="24">
        <v>17</v>
      </c>
      <c r="C21" s="25">
        <f t="shared" si="1"/>
        <v>0.7</v>
      </c>
      <c r="D21" s="42">
        <v>83.7368918723441</v>
      </c>
      <c r="E21" s="28">
        <f t="shared" si="0"/>
        <v>941.71</v>
      </c>
    </row>
    <row r="22" ht="20.1" customHeight="1" spans="2:5">
      <c r="B22" s="24">
        <v>18</v>
      </c>
      <c r="C22" s="25">
        <f t="shared" si="1"/>
        <v>0.7</v>
      </c>
      <c r="D22" s="42">
        <v>83.1507336292375</v>
      </c>
      <c r="E22" s="28">
        <f t="shared" si="0"/>
        <v>935.12</v>
      </c>
    </row>
    <row r="23" ht="20.1" customHeight="1" spans="2:5">
      <c r="B23" s="24">
        <v>19</v>
      </c>
      <c r="C23" s="25">
        <f t="shared" si="1"/>
        <v>0.7</v>
      </c>
      <c r="D23" s="42">
        <v>82.5686784938329</v>
      </c>
      <c r="E23" s="28">
        <f t="shared" si="0"/>
        <v>928.57</v>
      </c>
    </row>
    <row r="24" ht="20.1" customHeight="1" spans="2:5">
      <c r="B24" s="24">
        <v>20</v>
      </c>
      <c r="C24" s="25">
        <f t="shared" si="1"/>
        <v>0.7</v>
      </c>
      <c r="D24" s="42">
        <v>81.9906977443758</v>
      </c>
      <c r="E24" s="28">
        <f t="shared" si="0"/>
        <v>922.07</v>
      </c>
    </row>
    <row r="25" ht="20.1" customHeight="1" spans="2:5">
      <c r="B25" s="24">
        <v>21</v>
      </c>
      <c r="C25" s="25">
        <f t="shared" si="1"/>
        <v>0.7</v>
      </c>
      <c r="D25" s="42">
        <v>81.4167628601658</v>
      </c>
      <c r="E25" s="28">
        <f t="shared" si="0"/>
        <v>915.62</v>
      </c>
    </row>
    <row r="26" ht="20.1" customHeight="1" spans="2:5">
      <c r="B26" s="24">
        <v>22</v>
      </c>
      <c r="C26" s="25">
        <f t="shared" si="1"/>
        <v>0.7</v>
      </c>
      <c r="D26" s="42">
        <v>80.8468455201446</v>
      </c>
      <c r="E26" s="28">
        <f t="shared" si="0"/>
        <v>909.21</v>
      </c>
    </row>
    <row r="27" ht="20.1" customHeight="1" spans="2:5">
      <c r="B27" s="24">
        <v>23</v>
      </c>
      <c r="C27" s="25">
        <f t="shared" si="1"/>
        <v>0.7</v>
      </c>
      <c r="D27" s="42">
        <v>80.2809176015032</v>
      </c>
      <c r="E27" s="28">
        <f t="shared" si="0"/>
        <v>902.84</v>
      </c>
    </row>
    <row r="28" ht="20.1" customHeight="1" spans="2:5">
      <c r="B28" s="24">
        <v>24</v>
      </c>
      <c r="C28" s="25">
        <f t="shared" si="1"/>
        <v>0.7</v>
      </c>
      <c r="D28" s="42">
        <v>79.7189511782927</v>
      </c>
      <c r="E28" s="28">
        <f t="shared" si="0"/>
        <v>896.52</v>
      </c>
    </row>
    <row r="29" ht="20.1" customHeight="1" spans="2:5">
      <c r="B29" s="24">
        <v>25</v>
      </c>
      <c r="C29" s="25">
        <f t="shared" si="1"/>
        <v>0.7</v>
      </c>
      <c r="D29" s="42">
        <v>79.1609185200448</v>
      </c>
      <c r="E29" s="28">
        <f t="shared" si="0"/>
        <v>890.25</v>
      </c>
    </row>
    <row r="30" ht="20.1" customHeight="1" spans="2:5">
      <c r="B30" s="29" t="s">
        <v>58</v>
      </c>
      <c r="C30" s="29"/>
      <c r="D30" s="26">
        <f>SUM(D5:D29)</f>
        <v>2160.08289815188</v>
      </c>
      <c r="E30" s="29">
        <f>ROUND(D30*1000/$C$2,1)</f>
        <v>24292.4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9.02654867256637" defaultRowHeight="12.75"/>
  <cols>
    <col min="1" max="1" width="3.70796460176991" customWidth="1"/>
    <col min="2" max="2" width="17.283185840708" style="17" customWidth="1"/>
    <col min="3" max="3" width="18.5663716814159" style="17" customWidth="1"/>
    <col min="4" max="4" width="20.7079646017699" style="17" customWidth="1"/>
    <col min="5" max="5" width="19.858407079646" style="17"/>
    <col min="6" max="6" width="21.5663716814159" style="17" customWidth="1"/>
    <col min="7" max="7" width="20.5663716814159" style="17" customWidth="1"/>
    <col min="8" max="8" width="18.141592920354" customWidth="1"/>
    <col min="9" max="9" width="14.141592920354" customWidth="1"/>
    <col min="10" max="10" width="24.4247787610619" customWidth="1"/>
    <col min="11" max="11" width="13" customWidth="1"/>
    <col min="12" max="12" width="14.7079646017699" customWidth="1"/>
    <col min="13" max="13" width="14.4247787610619" customWidth="1"/>
  </cols>
  <sheetData>
    <row r="1" ht="13.5"/>
    <row r="2" s="15" customFormat="1" ht="27.75" customHeight="1" spans="2:13">
      <c r="B2" s="18" t="s">
        <v>59</v>
      </c>
      <c r="C2" s="19">
        <f>'25年发电量'!$C$2</f>
        <v>88.92</v>
      </c>
      <c r="D2" s="20" t="s">
        <v>52</v>
      </c>
      <c r="E2" s="21">
        <f>光伏发电!C30</f>
        <v>97.9387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1111500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-111.15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97.938738116476</v>
      </c>
      <c r="E6" s="26">
        <f t="shared" ref="E6:E30" si="0">D6*$G$2*1000</f>
        <v>97938.738116476</v>
      </c>
      <c r="F6" s="25">
        <f>ROUND(E6/10000+F5,2)</f>
        <v>-101.36</v>
      </c>
      <c r="G6" s="28">
        <f t="shared" ref="G6:G30" si="1">ROUND(D6*1000/$C$2,2)</f>
        <v>1101.43</v>
      </c>
    </row>
    <row r="7" ht="20.1" customHeight="1" spans="2:7">
      <c r="B7" s="24">
        <v>2</v>
      </c>
      <c r="C7" s="25">
        <v>0.7</v>
      </c>
      <c r="D7" s="27">
        <v>93.0418012106524</v>
      </c>
      <c r="E7" s="26">
        <f t="shared" si="0"/>
        <v>93041.8012106524</v>
      </c>
      <c r="F7" s="25">
        <f t="shared" ref="F7:F30" si="2">ROUND(E7/10000+F6,2)</f>
        <v>-92.06</v>
      </c>
      <c r="G7" s="28">
        <f t="shared" si="1"/>
        <v>1046.35</v>
      </c>
    </row>
    <row r="8" ht="20.1" customHeight="1" spans="2:7">
      <c r="B8" s="24">
        <v>3</v>
      </c>
      <c r="C8" s="25">
        <v>0.7</v>
      </c>
      <c r="D8" s="27">
        <v>92.3905086021782</v>
      </c>
      <c r="E8" s="26">
        <f t="shared" si="0"/>
        <v>92390.5086021782</v>
      </c>
      <c r="F8" s="25">
        <f t="shared" si="2"/>
        <v>-82.82</v>
      </c>
      <c r="G8" s="28">
        <f t="shared" si="1"/>
        <v>1039.03</v>
      </c>
    </row>
    <row r="9" ht="20.1" customHeight="1" spans="2:7">
      <c r="B9" s="24">
        <v>4</v>
      </c>
      <c r="C9" s="25">
        <v>0.7</v>
      </c>
      <c r="D9" s="27">
        <v>91.7437750419624</v>
      </c>
      <c r="E9" s="26">
        <f t="shared" si="0"/>
        <v>91743.7750419623</v>
      </c>
      <c r="F9" s="25">
        <f t="shared" si="2"/>
        <v>-73.65</v>
      </c>
      <c r="G9" s="28">
        <f t="shared" si="1"/>
        <v>1031.76</v>
      </c>
    </row>
    <row r="10" ht="20.1" customHeight="1" spans="2:7">
      <c r="B10" s="24">
        <v>5</v>
      </c>
      <c r="C10" s="25">
        <v>0.7</v>
      </c>
      <c r="D10" s="27">
        <v>91.1015686166689</v>
      </c>
      <c r="E10" s="26">
        <f t="shared" si="0"/>
        <v>91101.5686166689</v>
      </c>
      <c r="F10" s="25">
        <f t="shared" si="2"/>
        <v>-64.54</v>
      </c>
      <c r="G10" s="28">
        <f t="shared" si="1"/>
        <v>1024.53</v>
      </c>
    </row>
    <row r="11" ht="20.1" customHeight="1" spans="2:7">
      <c r="B11" s="24">
        <v>6</v>
      </c>
      <c r="C11" s="25">
        <v>0.7</v>
      </c>
      <c r="D11" s="27">
        <v>90.4638576363521</v>
      </c>
      <c r="E11" s="26">
        <f t="shared" si="0"/>
        <v>90463.8576363521</v>
      </c>
      <c r="F11" s="25">
        <f t="shared" si="2"/>
        <v>-55.49</v>
      </c>
      <c r="G11" s="28">
        <f t="shared" si="1"/>
        <v>1017.36</v>
      </c>
    </row>
    <row r="12" ht="20.1" customHeight="1" spans="2:7">
      <c r="B12" s="24">
        <v>7</v>
      </c>
      <c r="C12" s="25">
        <v>0.7</v>
      </c>
      <c r="D12" s="27">
        <v>89.8306106328977</v>
      </c>
      <c r="E12" s="26">
        <f t="shared" si="0"/>
        <v>89830.6106328977</v>
      </c>
      <c r="F12" s="25">
        <f t="shared" si="2"/>
        <v>-46.51</v>
      </c>
      <c r="G12" s="28">
        <f t="shared" si="1"/>
        <v>1010.24</v>
      </c>
    </row>
    <row r="13" ht="20.1" customHeight="1" spans="2:7">
      <c r="B13" s="24">
        <v>8</v>
      </c>
      <c r="C13" s="25">
        <v>0.7</v>
      </c>
      <c r="D13" s="27">
        <v>89.2017963584671</v>
      </c>
      <c r="E13" s="26">
        <f t="shared" si="0"/>
        <v>89201.7963584671</v>
      </c>
      <c r="F13" s="25">
        <f t="shared" si="2"/>
        <v>-37.59</v>
      </c>
      <c r="G13" s="28">
        <f t="shared" si="1"/>
        <v>1003.17</v>
      </c>
    </row>
    <row r="14" ht="20.1" customHeight="1" spans="2:7">
      <c r="B14" s="24">
        <v>9</v>
      </c>
      <c r="C14" s="25">
        <v>0.7</v>
      </c>
      <c r="D14" s="27">
        <v>88.5773837839581</v>
      </c>
      <c r="E14" s="26">
        <f t="shared" si="0"/>
        <v>88577.3837839581</v>
      </c>
      <c r="F14" s="25">
        <f t="shared" si="2"/>
        <v>-28.73</v>
      </c>
      <c r="G14" s="28">
        <f t="shared" si="1"/>
        <v>996.15</v>
      </c>
    </row>
    <row r="15" ht="20.1" customHeight="1" spans="2:7">
      <c r="B15" s="24">
        <v>10</v>
      </c>
      <c r="C15" s="25">
        <v>0.7</v>
      </c>
      <c r="D15" s="27">
        <v>87.9573420974702</v>
      </c>
      <c r="E15" s="26">
        <f t="shared" si="0"/>
        <v>87957.3420974702</v>
      </c>
      <c r="F15" s="25">
        <f t="shared" si="2"/>
        <v>-19.93</v>
      </c>
      <c r="G15" s="28">
        <f t="shared" si="1"/>
        <v>989.17</v>
      </c>
    </row>
    <row r="16" ht="20.1" customHeight="1" spans="2:7">
      <c r="B16" s="24">
        <v>11</v>
      </c>
      <c r="C16" s="25">
        <v>0.7</v>
      </c>
      <c r="D16" s="27">
        <v>87.341640702788</v>
      </c>
      <c r="E16" s="26">
        <f t="shared" si="0"/>
        <v>87341.640702788</v>
      </c>
      <c r="F16" s="25">
        <f t="shared" si="2"/>
        <v>-11.2</v>
      </c>
      <c r="G16" s="28">
        <f t="shared" si="1"/>
        <v>982.25</v>
      </c>
    </row>
    <row r="17" ht="20.1" customHeight="1" spans="2:7">
      <c r="B17" s="24">
        <v>12</v>
      </c>
      <c r="C17" s="25">
        <v>0.7</v>
      </c>
      <c r="D17" s="27">
        <v>86.7302492178682</v>
      </c>
      <c r="E17" s="26">
        <f t="shared" si="0"/>
        <v>86730.2492178682</v>
      </c>
      <c r="F17" s="25">
        <f t="shared" si="2"/>
        <v>-2.53</v>
      </c>
      <c r="G17" s="28">
        <f t="shared" si="1"/>
        <v>975.37</v>
      </c>
    </row>
    <row r="18" ht="20.1" customHeight="1" spans="2:7">
      <c r="B18" s="24">
        <v>13</v>
      </c>
      <c r="C18" s="25">
        <v>0.7</v>
      </c>
      <c r="D18" s="27">
        <v>86.1231374733435</v>
      </c>
      <c r="E18" s="26">
        <f t="shared" si="0"/>
        <v>86123.1374733435</v>
      </c>
      <c r="F18" s="25">
        <f t="shared" si="2"/>
        <v>6.08</v>
      </c>
      <c r="G18" s="28">
        <f t="shared" si="1"/>
        <v>968.55</v>
      </c>
    </row>
    <row r="19" ht="20.1" customHeight="1" spans="2:7">
      <c r="B19" s="24">
        <v>14</v>
      </c>
      <c r="C19" s="25">
        <v>0.7</v>
      </c>
      <c r="D19" s="27">
        <v>85.5202755110303</v>
      </c>
      <c r="E19" s="26">
        <f t="shared" si="0"/>
        <v>85520.2755110304</v>
      </c>
      <c r="F19" s="25">
        <f t="shared" si="2"/>
        <v>14.63</v>
      </c>
      <c r="G19" s="28">
        <f t="shared" si="1"/>
        <v>961.77</v>
      </c>
    </row>
    <row r="20" ht="20.1" customHeight="1" spans="2:7">
      <c r="B20" s="24">
        <v>15</v>
      </c>
      <c r="C20" s="25">
        <v>0.7</v>
      </c>
      <c r="D20" s="27">
        <v>84.9216335824528</v>
      </c>
      <c r="E20" s="26">
        <f t="shared" si="0"/>
        <v>84921.6335824528</v>
      </c>
      <c r="F20" s="25">
        <f t="shared" si="2"/>
        <v>23.12</v>
      </c>
      <c r="G20" s="28">
        <f t="shared" si="1"/>
        <v>955.03</v>
      </c>
    </row>
    <row r="21" ht="20.1" customHeight="1" spans="2:7">
      <c r="B21" s="24">
        <v>16</v>
      </c>
      <c r="C21" s="25">
        <v>0.7</v>
      </c>
      <c r="D21" s="27">
        <v>84.3271821473757</v>
      </c>
      <c r="E21" s="26">
        <f t="shared" si="0"/>
        <v>84327.1821473757</v>
      </c>
      <c r="F21" s="25">
        <f t="shared" si="2"/>
        <v>31.55</v>
      </c>
      <c r="G21" s="28">
        <f t="shared" si="1"/>
        <v>948.35</v>
      </c>
    </row>
    <row r="22" ht="20.1" customHeight="1" spans="2:7">
      <c r="B22" s="24">
        <v>17</v>
      </c>
      <c r="C22" s="25">
        <v>0.7</v>
      </c>
      <c r="D22" s="27">
        <v>83.7368918723441</v>
      </c>
      <c r="E22" s="26">
        <f t="shared" si="0"/>
        <v>83736.8918723441</v>
      </c>
      <c r="F22" s="25">
        <f t="shared" si="2"/>
        <v>39.92</v>
      </c>
      <c r="G22" s="28">
        <f t="shared" si="1"/>
        <v>941.71</v>
      </c>
    </row>
    <row r="23" ht="20.1" customHeight="1" spans="2:7">
      <c r="B23" s="24">
        <v>18</v>
      </c>
      <c r="C23" s="25">
        <v>0.7</v>
      </c>
      <c r="D23" s="27">
        <v>83.1507336292375</v>
      </c>
      <c r="E23" s="26">
        <f t="shared" si="0"/>
        <v>83150.7336292375</v>
      </c>
      <c r="F23" s="25">
        <f t="shared" si="2"/>
        <v>48.24</v>
      </c>
      <c r="G23" s="28">
        <f t="shared" si="1"/>
        <v>935.12</v>
      </c>
    </row>
    <row r="24" ht="20.1" customHeight="1" spans="2:7">
      <c r="B24" s="24">
        <v>19</v>
      </c>
      <c r="C24" s="25">
        <v>0.7</v>
      </c>
      <c r="D24" s="27">
        <v>82.5686784938329</v>
      </c>
      <c r="E24" s="26">
        <f t="shared" si="0"/>
        <v>82568.6784938329</v>
      </c>
      <c r="F24" s="25">
        <f t="shared" si="2"/>
        <v>56.5</v>
      </c>
      <c r="G24" s="28">
        <f t="shared" si="1"/>
        <v>928.57</v>
      </c>
    </row>
    <row r="25" ht="20.1" customHeight="1" spans="2:7">
      <c r="B25" s="24">
        <v>20</v>
      </c>
      <c r="C25" s="25">
        <v>0.7</v>
      </c>
      <c r="D25" s="27">
        <v>81.9906977443758</v>
      </c>
      <c r="E25" s="26">
        <f t="shared" si="0"/>
        <v>81990.6977443758</v>
      </c>
      <c r="F25" s="25">
        <f t="shared" si="2"/>
        <v>64.7</v>
      </c>
      <c r="G25" s="28">
        <f t="shared" si="1"/>
        <v>922.07</v>
      </c>
    </row>
    <row r="26" ht="20.1" customHeight="1" spans="2:7">
      <c r="B26" s="24">
        <v>21</v>
      </c>
      <c r="C26" s="25">
        <v>0.7</v>
      </c>
      <c r="D26" s="27">
        <v>81.4167628601658</v>
      </c>
      <c r="E26" s="26">
        <f t="shared" si="0"/>
        <v>81416.7628601658</v>
      </c>
      <c r="F26" s="25">
        <f t="shared" si="2"/>
        <v>72.84</v>
      </c>
      <c r="G26" s="28">
        <f t="shared" si="1"/>
        <v>915.62</v>
      </c>
    </row>
    <row r="27" ht="20.1" customHeight="1" spans="2:7">
      <c r="B27" s="24">
        <v>22</v>
      </c>
      <c r="C27" s="25">
        <v>0.7</v>
      </c>
      <c r="D27" s="27">
        <v>80.8468455201446</v>
      </c>
      <c r="E27" s="26">
        <f t="shared" si="0"/>
        <v>80846.8455201446</v>
      </c>
      <c r="F27" s="25">
        <f t="shared" si="2"/>
        <v>80.92</v>
      </c>
      <c r="G27" s="28">
        <f t="shared" si="1"/>
        <v>909.21</v>
      </c>
    </row>
    <row r="28" ht="20.1" customHeight="1" spans="2:7">
      <c r="B28" s="24">
        <v>23</v>
      </c>
      <c r="C28" s="25">
        <v>0.7</v>
      </c>
      <c r="D28" s="27">
        <v>80.2809176015032</v>
      </c>
      <c r="E28" s="26">
        <f t="shared" si="0"/>
        <v>80280.9176015032</v>
      </c>
      <c r="F28" s="25">
        <f t="shared" si="2"/>
        <v>88.95</v>
      </c>
      <c r="G28" s="28">
        <f t="shared" si="1"/>
        <v>902.84</v>
      </c>
    </row>
    <row r="29" ht="20.1" customHeight="1" spans="2:7">
      <c r="B29" s="24">
        <v>24</v>
      </c>
      <c r="C29" s="25">
        <v>0.7</v>
      </c>
      <c r="D29" s="27">
        <v>79.7189511782927</v>
      </c>
      <c r="E29" s="26">
        <f t="shared" si="0"/>
        <v>79718.9511782927</v>
      </c>
      <c r="F29" s="25">
        <f t="shared" si="2"/>
        <v>96.92</v>
      </c>
      <c r="G29" s="28">
        <f t="shared" si="1"/>
        <v>896.52</v>
      </c>
    </row>
    <row r="30" ht="20.1" customHeight="1" spans="2:7">
      <c r="B30" s="24">
        <v>25</v>
      </c>
      <c r="C30" s="25">
        <v>0.7</v>
      </c>
      <c r="D30" s="27">
        <v>79.1609185200448</v>
      </c>
      <c r="E30" s="26">
        <f t="shared" si="0"/>
        <v>79160.9185200448</v>
      </c>
      <c r="F30" s="25">
        <f t="shared" si="2"/>
        <v>104.84</v>
      </c>
      <c r="G30" s="28">
        <f t="shared" si="1"/>
        <v>890.25</v>
      </c>
    </row>
    <row r="31" ht="27.75" customHeight="1" spans="2:7">
      <c r="B31" s="29" t="s">
        <v>66</v>
      </c>
      <c r="C31" s="30"/>
      <c r="D31" s="31">
        <f>SUM(D6:D30)</f>
        <v>2160.08289815188</v>
      </c>
      <c r="E31" s="32">
        <f>SUM(E6:E30)/10000</f>
        <v>216.008289815188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9.02654867256637" defaultRowHeight="12.75" outlineLevelCol="6"/>
  <cols>
    <col min="2" max="2" width="9.14159292035398"/>
    <col min="3" max="3" width="12.283185840708" customWidth="1"/>
    <col min="4" max="4" width="10.5663716814159" customWidth="1"/>
    <col min="5" max="5" width="13.7079646017699" customWidth="1"/>
    <col min="6" max="6" width="12.7079646017699" customWidth="1"/>
    <col min="7" max="7" width="9.56637168141593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86.403</v>
      </c>
      <c r="F3" s="13">
        <f>'25年发电量'!D30</f>
        <v>2160.08289815188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26.051</v>
      </c>
      <c r="F4" s="13">
        <f>ROUND(E4*25,3)</f>
        <v>651.275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0.19</v>
      </c>
      <c r="F5" s="13">
        <f>ROUND(E5*25,3)</f>
        <v>4.75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71.542</v>
      </c>
      <c r="F6" s="13">
        <f>ROUND(E6*25,3)</f>
        <v>1788.55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0.873</v>
      </c>
      <c r="F7" s="13">
        <f>ROUND(E7*25,3)</f>
        <v>21.825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1.313</v>
      </c>
      <c r="F8" s="13">
        <f>ROUND(E8*25,3)</f>
        <v>32.825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9.02654867256637" defaultRowHeight="12.75" outlineLevelRow="1"/>
  <cols>
    <col min="1" max="1" width="11.4247787610619"/>
    <col min="2" max="2" width="14"/>
    <col min="3" max="3" width="21.283185840708"/>
    <col min="4" max="4" width="11.4247787610619"/>
    <col min="5" max="5" width="19.283185840708"/>
    <col min="6" max="6" width="19.141592920354"/>
    <col min="7" max="7" width="16.4247787610619"/>
    <col min="8" max="8" width="21.858407079646"/>
    <col min="9" max="9" width="16.4247787610619"/>
    <col min="10" max="10" width="19.141592920354"/>
  </cols>
  <sheetData>
    <row r="1" ht="13.5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5" spans="1:10">
      <c r="A2" s="2">
        <v>1</v>
      </c>
      <c r="B2" s="3" t="s">
        <v>93</v>
      </c>
      <c r="C2" s="3" t="s">
        <v>12</v>
      </c>
      <c r="D2" s="4">
        <v>342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Soul</cp:lastModifiedBy>
  <dcterms:created xsi:type="dcterms:W3CDTF">2018-11-27T08:44:44Z</dcterms:created>
  <cp:lastPrinted>2023-02-17T09:15:30Z</cp:lastPrinted>
  <dcterms:modified xsi:type="dcterms:W3CDTF">2024-11-20T07:22:18Z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68CE8E547F8B4817B8A114058FAB5EA8_11</vt:lpwstr>
  </property>
  <property fmtid="{D5CDD505-2E9C-101B-9397-08002B2CF9AE}" pid="3" name="KSOProductBuildVer">
    <vt:lpwstr>2052-12.1.0.18372</vt:lpwstr>
  </property>
</Properties>
</file>