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 activeTab="4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<sst xmlns="http://schemas.openxmlformats.org/spreadsheetml/2006/main" count="116" uniqueCount="95">
  <si>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</si>
  <si>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</si>
  <si>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</si>
  <si>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</si>
  <si>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</si>
  <si>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南京</t>
  </si>
  <si>
    <t>经纬度</t>
  </si>
  <si>
    <t>北纬32°3′ 东经118°46′</t>
  </si>
  <si>
    <t>水平面总辐照量</t>
  </si>
  <si>
    <t>1127.04kWh/㎡.a)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</si>
  <si>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</si>
  <si>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</si>
  <si>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</si>
  <si>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</si>
  <si>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</si>
  <si>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</si>
  <si>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</si>
  <si>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</si>
  <si>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</si>
  <si>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</si>
  <si>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方位角（正南）倾角30°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</si>
  <si>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</si>
  <si>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</si>
  <si>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</si>
  <si>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</si>
  <si>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</si>
  <si>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</si>
  <si>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</si>
  <si>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</si>
  <si>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</si>
  <si>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</si>
  <si>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</si>
  <si>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</si>
  <si>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</si>
  <si>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</si>
  <si>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</si>
  <si>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</si>
  <si>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</si>
  <si>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</si>
  <si>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</si>
  <si>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</si>
  <si>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</si>
  <si>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</si>
  <si>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</si>
  <si>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</si>
  <si>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</si>
  <si>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</si>
  <si>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</si>
  <si>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</si>
  <si>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</si>
  <si>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</si>
  <si>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</si>
  <si>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</si>
  <si>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</si>
  <si>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</si>
  <si>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</si>
  <si>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</si>
  <si>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</si>
  <si>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</si>
  <si>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</si>
  <si>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</si>
  <si>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</si>
  <si>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</si>
  <si>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</si>
  <si>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</si>
  <si>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</si>
  <si>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</si>
  <si>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</si>
  <si>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</si>
  <si>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</si>
  <si>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</si>
  <si>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</si>
  <si>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</si>
  <si>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</si>
  <si>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</si>
  <si>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</si>
  <si>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</si>
  <si>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</si>
  <si>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</si>
  <si>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</si>
  <si>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</si>
  <si>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</si>
  <si>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</si>
  <si>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</si>
  <si>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</si>
  <si>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</si>
  <si>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</si>
  <si>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</si>
  <si>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</si>
  <si>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</si>
  <si>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</si>
  <si>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</si>
  <si>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</si>
  <si>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1650×992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</si>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</sst>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57.5</c:v>
                </c:pt>
                <c:pt idx="1">
                  <c:v>55.7</c:v>
                </c:pt>
                <c:pt idx="2">
                  <c:v>96.5</c:v>
                </c:pt>
                <c:pt idx="3">
                  <c:v>94.9</c:v>
                </c:pt>
                <c:pt idx="4">
                  <c:v>107</c:v>
                </c:pt>
                <c:pt idx="5">
                  <c:v>110.3</c:v>
                </c:pt>
                <c:pt idx="6">
                  <c:v>109.6</c:v>
                </c:pt>
                <c:pt idx="7">
                  <c:v>113.1</c:v>
                </c:pt>
                <c:pt idx="8">
                  <c:v>91.5</c:v>
                </c:pt>
                <c:pt idx="9">
                  <c:v>81.4</c:v>
                </c:pt>
                <c:pt idx="10">
                  <c:v>66.8</c:v>
                </c:pt>
                <c:pt idx="11">
                  <c:v>60.1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652875799"/>
        <c:axId val="150215071"/>
      </c:barChart>
      <c:catAx>
        <c:axId val="652875799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50215071"/>
        <c:crosses val="autoZero"/>
        <c:auto val="1"/>
        <c:lblAlgn val="ctr"/>
        <c:lblOffset val="100"/>
        <c:noMultiLvlLbl val="0"/>
      </c:catAx>
      <c:valAx>
        <c:axId val="15021507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652875799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36.4376</c:v>
                </c:pt>
                <c:pt idx="1">
                  <c:v>34.7594</c:v>
                </c:pt>
                <c:pt idx="2">
                  <c:v>58.7505</c:v>
                </c:pt>
                <c:pt idx="3">
                  <c:v>55.5186</c:v>
                </c:pt>
                <c:pt idx="4">
                  <c:v>60.7855</c:v>
                </c:pt>
                <c:pt idx="5">
                  <c:v>61.1103</c:v>
                </c:pt>
                <c:pt idx="6">
                  <c:v>59.4182</c:v>
                </c:pt>
                <c:pt idx="7">
                  <c:v>62.0242</c:v>
                </c:pt>
                <c:pt idx="8">
                  <c:v>51.2168</c:v>
                </c:pt>
                <c:pt idx="9">
                  <c:v>47.2523</c:v>
                </c:pt>
                <c:pt idx="10">
                  <c:v>40.2762</c:v>
                </c:pt>
                <c:pt idx="11">
                  <c:v>37.4742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53944623"/>
        <c:axId val="249380550"/>
      </c:barChart>
      <c:catAx>
        <c:axId val="85394462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49380550"/>
        <c:crosses val="autoZero"/>
        <c:auto val="0"/>
        <c:lblAlgn val="ctr"/>
        <c:lblOffset val="100"/>
        <c:tickLblSkip val="1"/>
        <c:noMultiLvlLbl val="0"/>
      </c:catAx>
      <c:valAx>
        <c:axId val="24938055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5394462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605.023747798726</c:v>
                </c:pt>
                <c:pt idx="1">
                  <c:v>574.772560408788</c:v>
                </c:pt>
                <c:pt idx="2">
                  <c:v>570.749152485928</c:v>
                </c:pt>
                <c:pt idx="3">
                  <c:v>566.753908418526</c:v>
                </c:pt>
                <c:pt idx="4">
                  <c:v>562.786631059597</c:v>
                </c:pt>
                <c:pt idx="5">
                  <c:v>558.847124642179</c:v>
                </c:pt>
                <c:pt idx="6">
                  <c:v>554.935194769684</c:v>
                </c:pt>
                <c:pt idx="7">
                  <c:v>551.050648406298</c:v>
                </c:pt>
                <c:pt idx="8">
                  <c:v>547.193293867452</c:v>
                </c:pt>
                <c:pt idx="9">
                  <c:v>543.362940810381</c:v>
                </c:pt>
                <c:pt idx="10">
                  <c:v>539.559400224707</c:v>
                </c:pt>
                <c:pt idx="11">
                  <c:v>535.782484423133</c:v>
                </c:pt>
                <c:pt idx="12">
                  <c:v>532.032007032172</c:v>
                </c:pt>
                <c:pt idx="13">
                  <c:v>528.307782982946</c:v>
                </c:pt>
                <c:pt idx="14">
                  <c:v>524.609628502065</c:v>
                </c:pt>
                <c:pt idx="15">
                  <c:v>520.937361102551</c:v>
                </c:pt>
                <c:pt idx="16">
                  <c:v>517.290799574833</c:v>
                </c:pt>
                <c:pt idx="17">
                  <c:v>513.669763977811</c:v>
                </c:pt>
                <c:pt idx="18">
                  <c:v>510.074075629966</c:v>
                </c:pt>
                <c:pt idx="19">
                  <c:v>506.503557100556</c:v>
                </c:pt>
                <c:pt idx="20">
                  <c:v>502.958032200852</c:v>
                </c:pt>
                <c:pt idx="21">
                  <c:v>499.437325975446</c:v>
                </c:pt>
                <c:pt idx="22">
                  <c:v>495.941264693618</c:v>
                </c:pt>
                <c:pt idx="23">
                  <c:v>492.469675840762</c:v>
                </c:pt>
                <c:pt idx="24">
                  <c:v>489.022388109878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8694311"/>
        <c:axId val="723358669"/>
      </c:barChart>
      <c:catAx>
        <c:axId val="99869431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23358669"/>
        <c:crosses val="autoZero"/>
        <c:auto val="1"/>
        <c:lblAlgn val="ctr"/>
        <c:lblOffset val="100"/>
        <c:noMultiLvlLbl val="0"/>
      </c:catAx>
      <c:valAx>
        <c:axId val="72335866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86943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-834.55</c:v>
                </c:pt>
                <c:pt idx="1">
                  <c:v>-777.07</c:v>
                </c:pt>
                <c:pt idx="2">
                  <c:v>-720</c:v>
                </c:pt>
                <c:pt idx="3">
                  <c:v>-663.32</c:v>
                </c:pt>
                <c:pt idx="4">
                  <c:v>-607.04</c:v>
                </c:pt>
                <c:pt idx="5">
                  <c:v>-551.16</c:v>
                </c:pt>
                <c:pt idx="6">
                  <c:v>-495.67</c:v>
                </c:pt>
                <c:pt idx="7">
                  <c:v>-440.56</c:v>
                </c:pt>
                <c:pt idx="8">
                  <c:v>-385.84</c:v>
                </c:pt>
                <c:pt idx="9">
                  <c:v>-331.5</c:v>
                </c:pt>
                <c:pt idx="10">
                  <c:v>-277.54</c:v>
                </c:pt>
                <c:pt idx="11">
                  <c:v>-223.96</c:v>
                </c:pt>
                <c:pt idx="12">
                  <c:v>-170.76</c:v>
                </c:pt>
                <c:pt idx="13">
                  <c:v>-117.93</c:v>
                </c:pt>
                <c:pt idx="14">
                  <c:v>-65.47</c:v>
                </c:pt>
                <c:pt idx="15">
                  <c:v>-13.38</c:v>
                </c:pt>
                <c:pt idx="16">
                  <c:v>38.35</c:v>
                </c:pt>
                <c:pt idx="17">
                  <c:v>89.72</c:v>
                </c:pt>
                <c:pt idx="18">
                  <c:v>140.73</c:v>
                </c:pt>
                <c:pt idx="19">
                  <c:v>191.38</c:v>
                </c:pt>
                <c:pt idx="20">
                  <c:v>241.68</c:v>
                </c:pt>
                <c:pt idx="21">
                  <c:v>291.62</c:v>
                </c:pt>
                <c:pt idx="22">
                  <c:v>341.21</c:v>
                </c:pt>
                <c:pt idx="23">
                  <c:v>390.46</c:v>
                </c:pt>
                <c:pt idx="24">
                  <c:v>439.36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32174911"/>
        <c:axId val="792501914"/>
      </c:barChart>
      <c:catAx>
        <c:axId val="232174911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92501914"/>
        <c:crosses val="autoZero"/>
        <c:auto val="1"/>
        <c:lblAlgn val="ctr"/>
        <c:lblOffset val="100"/>
        <c:noMultiLvlLbl val="0"/>
      </c:catAx>
      <c:valAx>
        <c:axId val="79250191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32174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zoomScaleSheetLayoutView="60" workbookViewId="0">
      <selection activeCell="A84" sqref="$A84:$XFD84"/>
    </sheetView>
  </sheetViews>
  <sheetFormatPr defaultColWidth="8.72727272727273" defaultRowHeight="13" outlineLevelCol="4"/>
  <cols>
    <col min="1" max="1" width="17.1363636363636" style="46" customWidth="1"/>
    <col min="2" max="2" width="24.4272727272727" style="46" customWidth="1"/>
    <col min="3" max="3" width="22.5727272727273" style="46" customWidth="1"/>
    <col min="4" max="4" width="32.2818181818182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.5" spans="1:4">
      <c r="A2" s="48" t="s">
        <v>1</v>
      </c>
      <c r="B2" s="48"/>
      <c r="C2" s="49" t="s">
        <v>2</v>
      </c>
      <c r="D2" s="50">
        <v>45655</v>
      </c>
    </row>
    <row r="3" ht="5.25" customHeight="1" spans="1:4">
      <c r="A3" s="49"/>
      <c r="B3" s="48"/>
      <c r="C3" s="48"/>
      <c r="D3" s="48"/>
    </row>
    <row r="4" s="43" customFormat="1" ht="15.5" spans="1:4">
      <c r="A4" s="51" t="s">
        <v>3</v>
      </c>
      <c r="B4" s="52"/>
      <c r="C4" s="52"/>
      <c r="D4" s="53"/>
    </row>
    <row r="5" s="43" customFormat="1" ht="15.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6.2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6.25" spans="1:4">
      <c r="A8" s="63" t="s">
        <v>10</v>
      </c>
      <c r="B8" s="64"/>
      <c r="C8" s="64"/>
      <c r="D8" s="65"/>
    </row>
    <row r="9" s="43" customFormat="1" ht="15.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.5" spans="1:4">
      <c r="A10" s="54" t="s">
        <v>15</v>
      </c>
      <c r="B10" s="55">
        <v>2754</v>
      </c>
      <c r="C10" s="70" t="s">
        <v>16</v>
      </c>
      <c r="D10" s="71">
        <v>716.04</v>
      </c>
    </row>
    <row r="11" s="43" customFormat="1" ht="15.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.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.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6.25" spans="1:4">
      <c r="A14" s="75" t="s">
        <v>26</v>
      </c>
      <c r="B14" s="76">
        <v>0.01</v>
      </c>
      <c r="C14" s="77" t="s">
        <v>27</v>
      </c>
      <c r="D14" s="78">
        <v>0.809152</v>
      </c>
    </row>
    <row r="15" s="43" customFormat="1" ht="6" customHeight="1" spans="1:4">
      <c r="A15" s="48"/>
      <c r="B15" s="48"/>
      <c r="C15" s="48"/>
      <c r="D15" s="48"/>
    </row>
    <row r="16" s="43" customFormat="1" ht="16.25" spans="1:4">
      <c r="A16" s="63" t="s">
        <v>28</v>
      </c>
      <c r="B16" s="64"/>
      <c r="C16" s="64"/>
      <c r="D16" s="65"/>
    </row>
    <row r="17" s="43" customFormat="1" ht="15.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.5" spans="1:4">
      <c r="A18" s="54" t="s">
        <v>33</v>
      </c>
      <c r="B18" s="55">
        <v>57.5</v>
      </c>
      <c r="C18" s="3">
        <v>36.4376</v>
      </c>
      <c r="D18" s="81">
        <v>6</v>
      </c>
    </row>
    <row r="19" s="43" customFormat="1" ht="15.5" spans="1:4">
      <c r="A19" s="54" t="s">
        <v>34</v>
      </c>
      <c r="B19" s="82">
        <v>55.7</v>
      </c>
      <c r="C19" s="83">
        <v>34.7594</v>
      </c>
      <c r="D19" s="84">
        <v>5.7</v>
      </c>
    </row>
    <row r="20" s="43" customFormat="1" ht="15.5" spans="1:4">
      <c r="A20" s="54" t="s">
        <v>35</v>
      </c>
      <c r="B20" s="55">
        <v>96.5</v>
      </c>
      <c r="C20" s="3">
        <v>58.7505</v>
      </c>
      <c r="D20" s="81">
        <v>9.7</v>
      </c>
    </row>
    <row r="21" s="43" customFormat="1" ht="15.5" spans="1:4">
      <c r="A21" s="54" t="s">
        <v>36</v>
      </c>
      <c r="B21" s="82">
        <v>94.9</v>
      </c>
      <c r="C21" s="83">
        <v>55.5186</v>
      </c>
      <c r="D21" s="84">
        <v>9.2</v>
      </c>
    </row>
    <row r="22" s="43" customFormat="1" ht="15.5" spans="1:4">
      <c r="A22" s="54" t="s">
        <v>37</v>
      </c>
      <c r="B22" s="55">
        <v>107</v>
      </c>
      <c r="C22" s="3">
        <v>60.7855</v>
      </c>
      <c r="D22" s="81">
        <v>10</v>
      </c>
    </row>
    <row r="23" s="43" customFormat="1" ht="15.5" spans="1:4">
      <c r="A23" s="54" t="s">
        <v>38</v>
      </c>
      <c r="B23" s="82">
        <v>110.3</v>
      </c>
      <c r="C23" s="83">
        <v>61.1103</v>
      </c>
      <c r="D23" s="84">
        <v>10.1</v>
      </c>
    </row>
    <row r="24" s="43" customFormat="1" ht="15.5" spans="1:4">
      <c r="A24" s="54" t="s">
        <v>39</v>
      </c>
      <c r="B24" s="55">
        <v>109.6</v>
      </c>
      <c r="C24" s="3">
        <v>59.4182</v>
      </c>
      <c r="D24" s="81">
        <v>9.8</v>
      </c>
    </row>
    <row r="25" s="43" customFormat="1" ht="15.5" spans="1:4">
      <c r="A25" s="54" t="s">
        <v>40</v>
      </c>
      <c r="B25" s="82">
        <v>113.1</v>
      </c>
      <c r="C25" s="83">
        <v>62.0242</v>
      </c>
      <c r="D25" s="84">
        <v>10.3</v>
      </c>
    </row>
    <row r="26" s="43" customFormat="1" ht="15.5" spans="1:4">
      <c r="A26" s="54" t="s">
        <v>41</v>
      </c>
      <c r="B26" s="55">
        <v>91.5</v>
      </c>
      <c r="C26" s="3">
        <v>51.2168</v>
      </c>
      <c r="D26" s="81">
        <v>8.5</v>
      </c>
    </row>
    <row r="27" s="43" customFormat="1" ht="15.5" spans="1:4">
      <c r="A27" s="54" t="s">
        <v>42</v>
      </c>
      <c r="B27" s="82">
        <v>81.4</v>
      </c>
      <c r="C27" s="83">
        <v>47.2523</v>
      </c>
      <c r="D27" s="84">
        <v>7.8</v>
      </c>
    </row>
    <row r="28" s="43" customFormat="1" ht="15.5" spans="1:4">
      <c r="A28" s="54" t="s">
        <v>43</v>
      </c>
      <c r="B28" s="55">
        <v>66.8</v>
      </c>
      <c r="C28" s="3">
        <v>40.2762</v>
      </c>
      <c r="D28" s="81">
        <v>6.7</v>
      </c>
    </row>
    <row r="29" s="43" customFormat="1" ht="15.5" spans="1:4">
      <c r="A29" s="54" t="s">
        <v>44</v>
      </c>
      <c r="B29" s="82">
        <v>60.1</v>
      </c>
      <c r="C29" s="83">
        <v>37.4742</v>
      </c>
      <c r="D29" s="84">
        <v>6.2</v>
      </c>
    </row>
    <row r="30" s="44" customFormat="1" ht="15.5" spans="1:4">
      <c r="A30" s="85" t="s">
        <v>45</v>
      </c>
      <c r="B30" s="86">
        <v>1044.3</v>
      </c>
      <c r="C30" s="87">
        <v>605.024</v>
      </c>
      <c r="D30" s="88">
        <v>100</v>
      </c>
    </row>
    <row r="31" s="45" customFormat="1" ht="22.5" customHeight="1" spans="1:4">
      <c r="A31" s="89" t="s">
        <v>46</v>
      </c>
      <c r="B31" s="90">
        <v>605</v>
      </c>
      <c r="C31" s="91"/>
      <c r="D31" s="92"/>
    </row>
    <row r="32" ht="14" spans="1:4">
      <c r="A32" s="48"/>
      <c r="B32" s="48"/>
      <c r="C32" s="93"/>
      <c r="D32" s="48"/>
    </row>
    <row r="33" ht="14" spans="1:4">
      <c r="A33" s="48"/>
      <c r="B33" s="49"/>
      <c r="C33" s="48"/>
      <c r="D33" s="48"/>
    </row>
    <row r="34" ht="14" spans="1:4">
      <c r="A34" s="48"/>
      <c r="B34" s="48"/>
      <c r="C34" s="48"/>
      <c r="D34" s="48"/>
    </row>
    <row r="35" ht="14" spans="1:4">
      <c r="A35" s="49"/>
      <c r="B35" s="49"/>
      <c r="C35" s="49"/>
      <c r="D35" s="48"/>
    </row>
    <row r="36" ht="14" spans="1:4">
      <c r="A36" s="49"/>
      <c r="B36" s="49"/>
      <c r="C36" s="49"/>
      <c r="D36" s="48"/>
    </row>
    <row r="37" ht="14" spans="1:4">
      <c r="A37" s="49"/>
      <c r="B37" s="49"/>
      <c r="C37" s="49"/>
      <c r="D37" s="48"/>
    </row>
    <row r="38" ht="14" spans="1:4">
      <c r="A38" s="49"/>
      <c r="B38" s="49"/>
      <c r="C38" s="49"/>
      <c r="D38" s="48"/>
    </row>
    <row r="39" ht="14" spans="1:4">
      <c r="A39" s="49"/>
      <c r="B39" s="49"/>
      <c r="C39" s="49"/>
      <c r="D39" s="48"/>
    </row>
    <row r="40" ht="14" spans="1:4">
      <c r="A40" s="48"/>
      <c r="B40" s="48"/>
      <c r="C40" s="48"/>
      <c r="D40" s="48"/>
    </row>
    <row r="41" ht="14" spans="1:4">
      <c r="A41" s="48"/>
      <c r="B41" s="48"/>
      <c r="C41" s="48"/>
      <c r="D41" s="48"/>
    </row>
    <row r="42" ht="14" spans="1:4">
      <c r="A42" s="49"/>
      <c r="B42" s="49"/>
      <c r="C42" s="48"/>
      <c r="D42" s="48"/>
    </row>
    <row r="43" ht="14" spans="1:4">
      <c r="A43" s="49"/>
      <c r="B43" s="49"/>
      <c r="C43" s="48"/>
      <c r="D43" s="48"/>
    </row>
    <row r="44" ht="14" spans="1:4">
      <c r="A44" s="48"/>
      <c r="B44" s="48"/>
      <c r="C44" s="48"/>
      <c r="D44" s="48"/>
    </row>
    <row r="45" ht="14" spans="1:4">
      <c r="A45" s="48"/>
      <c r="B45" s="48"/>
      <c r="C45" s="48"/>
      <c r="D45" s="48"/>
    </row>
    <row r="46" ht="14" spans="1:4">
      <c r="A46" s="48"/>
      <c r="B46" s="48"/>
      <c r="C46" s="48"/>
      <c r="D46" s="48"/>
    </row>
    <row r="47" ht="14" spans="1:4">
      <c r="A47" s="48"/>
      <c r="B47" s="48"/>
      <c r="C47" s="48"/>
      <c r="D47" s="48"/>
    </row>
    <row r="48" ht="14" spans="1:4">
      <c r="A48" s="48"/>
      <c r="B48" s="48"/>
      <c r="C48" s="48"/>
      <c r="D48" s="48"/>
    </row>
    <row r="49" ht="14" spans="1:4">
      <c r="A49" s="48"/>
      <c r="B49" s="48"/>
      <c r="C49" s="48"/>
      <c r="D49" s="48"/>
    </row>
    <row r="50" ht="14" spans="1:4">
      <c r="A50" s="48"/>
      <c r="B50" s="48"/>
      <c r="C50" s="48"/>
      <c r="D50" s="48"/>
    </row>
    <row r="51" ht="14" spans="1:4">
      <c r="A51" s="48"/>
      <c r="B51" s="48"/>
      <c r="C51" s="48"/>
      <c r="D51" s="48"/>
    </row>
    <row r="52" ht="14" spans="1:4">
      <c r="A52" s="48"/>
      <c r="B52" s="48"/>
      <c r="C52" s="48"/>
      <c r="D52" s="48"/>
    </row>
    <row r="53" s="43" customFormat="1" ht="15.5"/>
    <row r="54" s="43" customFormat="1" ht="15.5"/>
    <row r="55" ht="13.5" customHeight="1"/>
    <row r="56" ht="14" spans="1:4">
      <c r="A56" s="48"/>
      <c r="B56" s="48"/>
      <c r="C56" s="48"/>
      <c r="D56" s="48"/>
    </row>
    <row r="83" ht="14" spans="1:4">
      <c r="A83" s="94" t="s">
        <v>47</v>
      </c>
      <c r="B83" s="95" t="s">
        <v>48</v>
      </c>
      <c r="C83" s="95"/>
      <c r="D83" s="96"/>
    </row>
    <row r="84" ht="1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7" customWidth="1"/>
    <col min="3" max="3" width="25.5727272727273" style="17" customWidth="1"/>
    <col min="4" max="4" width="26.5727272727273" style="17" customWidth="1"/>
    <col min="5" max="5" width="28.7090909090909" style="17" customWidth="1"/>
    <col min="6" max="6" width="18" customWidth="1"/>
    <col min="7" max="7" width="19.2818181818182" customWidth="1"/>
  </cols>
  <sheetData>
    <row r="1" ht="13.25"/>
    <row r="2" ht="24.75" customHeight="1" spans="2:7">
      <c r="B2" s="36" t="s">
        <v>51</v>
      </c>
      <c r="C2" s="37">
        <f>光伏发电!D10</f>
        <v>716.04</v>
      </c>
      <c r="D2" s="38" t="s">
        <v>52</v>
      </c>
      <c r="E2" s="39">
        <f>光伏发电!C30</f>
        <v>605.024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605.023747798726</v>
      </c>
      <c r="E5" s="28">
        <f t="shared" ref="E5:E29" si="0">ROUND(D5*1000/$C$2,2)</f>
        <v>844.96</v>
      </c>
    </row>
    <row r="6" ht="20.1" customHeight="1" spans="2:5">
      <c r="B6" s="24">
        <v>2</v>
      </c>
      <c r="C6" s="25">
        <v>0.7</v>
      </c>
      <c r="D6" s="42">
        <v>574.772560408788</v>
      </c>
      <c r="E6" s="28">
        <f t="shared" si="0"/>
        <v>802.71</v>
      </c>
    </row>
    <row r="7" ht="20.1" customHeight="1" spans="2:5">
      <c r="B7" s="24">
        <v>3</v>
      </c>
      <c r="C7" s="25">
        <f>$C$6</f>
        <v>0.7</v>
      </c>
      <c r="D7" s="42">
        <v>570.749152485928</v>
      </c>
      <c r="E7" s="28">
        <f t="shared" si="0"/>
        <v>797.09</v>
      </c>
    </row>
    <row r="8" ht="20.1" customHeight="1" spans="2:5">
      <c r="B8" s="24">
        <v>4</v>
      </c>
      <c r="C8" s="25">
        <f t="shared" ref="C8:C29" si="1">$C$6</f>
        <v>0.7</v>
      </c>
      <c r="D8" s="42">
        <v>566.753908418526</v>
      </c>
      <c r="E8" s="28">
        <f t="shared" si="0"/>
        <v>791.51</v>
      </c>
    </row>
    <row r="9" ht="20.1" customHeight="1" spans="2:5">
      <c r="B9" s="24">
        <v>5</v>
      </c>
      <c r="C9" s="25">
        <f t="shared" si="1"/>
        <v>0.7</v>
      </c>
      <c r="D9" s="42">
        <v>562.786631059597</v>
      </c>
      <c r="E9" s="28">
        <f t="shared" si="0"/>
        <v>785.97</v>
      </c>
    </row>
    <row r="10" ht="20.1" customHeight="1" spans="2:5">
      <c r="B10" s="24">
        <v>6</v>
      </c>
      <c r="C10" s="25">
        <f t="shared" si="1"/>
        <v>0.7</v>
      </c>
      <c r="D10" s="42">
        <v>558.847124642179</v>
      </c>
      <c r="E10" s="28">
        <f t="shared" si="0"/>
        <v>780.47</v>
      </c>
    </row>
    <row r="11" ht="20.1" customHeight="1" spans="2:5">
      <c r="B11" s="24">
        <v>7</v>
      </c>
      <c r="C11" s="25">
        <f t="shared" si="1"/>
        <v>0.7</v>
      </c>
      <c r="D11" s="42">
        <v>554.935194769684</v>
      </c>
      <c r="E11" s="28">
        <f t="shared" si="0"/>
        <v>775.01</v>
      </c>
    </row>
    <row r="12" ht="20.1" customHeight="1" spans="2:5">
      <c r="B12" s="24">
        <v>8</v>
      </c>
      <c r="C12" s="25">
        <f t="shared" si="1"/>
        <v>0.7</v>
      </c>
      <c r="D12" s="42">
        <v>551.050648406298</v>
      </c>
      <c r="E12" s="28">
        <f t="shared" si="0"/>
        <v>769.58</v>
      </c>
    </row>
    <row r="13" ht="20.1" customHeight="1" spans="2:5">
      <c r="B13" s="24">
        <v>9</v>
      </c>
      <c r="C13" s="25">
        <f t="shared" si="1"/>
        <v>0.7</v>
      </c>
      <c r="D13" s="42">
        <v>547.193293867452</v>
      </c>
      <c r="E13" s="28">
        <f t="shared" si="0"/>
        <v>764.19</v>
      </c>
    </row>
    <row r="14" ht="20.1" customHeight="1" spans="2:5">
      <c r="B14" s="24">
        <v>10</v>
      </c>
      <c r="C14" s="25">
        <f t="shared" si="1"/>
        <v>0.7</v>
      </c>
      <c r="D14" s="42">
        <v>543.362940810381</v>
      </c>
      <c r="E14" s="28">
        <f t="shared" si="0"/>
        <v>758.84</v>
      </c>
    </row>
    <row r="15" ht="20.1" customHeight="1" spans="2:5">
      <c r="B15" s="24">
        <v>11</v>
      </c>
      <c r="C15" s="25">
        <f t="shared" si="1"/>
        <v>0.7</v>
      </c>
      <c r="D15" s="42">
        <v>539.559400224707</v>
      </c>
      <c r="E15" s="28">
        <f t="shared" si="0"/>
        <v>753.53</v>
      </c>
    </row>
    <row r="16" ht="20.1" customHeight="1" spans="2:5">
      <c r="B16" s="24">
        <v>12</v>
      </c>
      <c r="C16" s="25">
        <f t="shared" si="1"/>
        <v>0.7</v>
      </c>
      <c r="D16" s="42">
        <v>535.782484423133</v>
      </c>
      <c r="E16" s="28">
        <f t="shared" si="0"/>
        <v>748.26</v>
      </c>
    </row>
    <row r="17" ht="20.1" customHeight="1" spans="2:5">
      <c r="B17" s="24">
        <v>13</v>
      </c>
      <c r="C17" s="25">
        <f t="shared" si="1"/>
        <v>0.7</v>
      </c>
      <c r="D17" s="42">
        <v>532.032007032172</v>
      </c>
      <c r="E17" s="28">
        <f t="shared" si="0"/>
        <v>743.02</v>
      </c>
    </row>
    <row r="18" ht="20.1" customHeight="1" spans="2:5">
      <c r="B18" s="24">
        <v>14</v>
      </c>
      <c r="C18" s="25">
        <f t="shared" si="1"/>
        <v>0.7</v>
      </c>
      <c r="D18" s="42">
        <v>528.307782982946</v>
      </c>
      <c r="E18" s="28">
        <f t="shared" si="0"/>
        <v>737.82</v>
      </c>
    </row>
    <row r="19" ht="20.1" customHeight="1" spans="2:5">
      <c r="B19" s="24">
        <v>15</v>
      </c>
      <c r="C19" s="25">
        <f t="shared" si="1"/>
        <v>0.7</v>
      </c>
      <c r="D19" s="42">
        <v>524.609628502065</v>
      </c>
      <c r="E19" s="28">
        <f t="shared" si="0"/>
        <v>732.65</v>
      </c>
    </row>
    <row r="20" ht="20.1" customHeight="1" spans="2:5">
      <c r="B20" s="24">
        <v>16</v>
      </c>
      <c r="C20" s="25">
        <f t="shared" si="1"/>
        <v>0.7</v>
      </c>
      <c r="D20" s="42">
        <v>520.937361102551</v>
      </c>
      <c r="E20" s="28">
        <f t="shared" si="0"/>
        <v>727.53</v>
      </c>
    </row>
    <row r="21" ht="20.1" customHeight="1" spans="2:5">
      <c r="B21" s="24">
        <v>17</v>
      </c>
      <c r="C21" s="25">
        <f t="shared" si="1"/>
        <v>0.7</v>
      </c>
      <c r="D21" s="42">
        <v>517.290799574833</v>
      </c>
      <c r="E21" s="28">
        <f t="shared" si="0"/>
        <v>722.43</v>
      </c>
    </row>
    <row r="22" ht="20.1" customHeight="1" spans="2:5">
      <c r="B22" s="24">
        <v>18</v>
      </c>
      <c r="C22" s="25">
        <f t="shared" si="1"/>
        <v>0.7</v>
      </c>
      <c r="D22" s="42">
        <v>513.669763977811</v>
      </c>
      <c r="E22" s="28">
        <f t="shared" si="0"/>
        <v>717.38</v>
      </c>
    </row>
    <row r="23" ht="20.1" customHeight="1" spans="2:5">
      <c r="B23" s="24">
        <v>19</v>
      </c>
      <c r="C23" s="25">
        <f t="shared" si="1"/>
        <v>0.7</v>
      </c>
      <c r="D23" s="42">
        <v>510.074075629966</v>
      </c>
      <c r="E23" s="28">
        <f t="shared" si="0"/>
        <v>712.35</v>
      </c>
    </row>
    <row r="24" ht="20.1" customHeight="1" spans="2:5">
      <c r="B24" s="24">
        <v>20</v>
      </c>
      <c r="C24" s="25">
        <f t="shared" si="1"/>
        <v>0.7</v>
      </c>
      <c r="D24" s="42">
        <v>506.503557100556</v>
      </c>
      <c r="E24" s="28">
        <f t="shared" si="0"/>
        <v>707.37</v>
      </c>
    </row>
    <row r="25" ht="20.1" customHeight="1" spans="2:5">
      <c r="B25" s="24">
        <v>21</v>
      </c>
      <c r="C25" s="25">
        <f t="shared" si="1"/>
        <v>0.7</v>
      </c>
      <c r="D25" s="42">
        <v>502.958032200852</v>
      </c>
      <c r="E25" s="28">
        <f t="shared" si="0"/>
        <v>702.42</v>
      </c>
    </row>
    <row r="26" ht="20.1" customHeight="1" spans="2:5">
      <c r="B26" s="24">
        <v>22</v>
      </c>
      <c r="C26" s="25">
        <f t="shared" si="1"/>
        <v>0.7</v>
      </c>
      <c r="D26" s="42">
        <v>499.437325975446</v>
      </c>
      <c r="E26" s="28">
        <f t="shared" si="0"/>
        <v>697.5</v>
      </c>
    </row>
    <row r="27" ht="20.1" customHeight="1" spans="2:5">
      <c r="B27" s="24">
        <v>23</v>
      </c>
      <c r="C27" s="25">
        <f t="shared" si="1"/>
        <v>0.7</v>
      </c>
      <c r="D27" s="42">
        <v>495.941264693618</v>
      </c>
      <c r="E27" s="28">
        <f t="shared" si="0"/>
        <v>692.62</v>
      </c>
    </row>
    <row r="28" ht="20.1" customHeight="1" spans="2:5">
      <c r="B28" s="24">
        <v>24</v>
      </c>
      <c r="C28" s="25">
        <f t="shared" si="1"/>
        <v>0.7</v>
      </c>
      <c r="D28" s="42">
        <v>492.469675840762</v>
      </c>
      <c r="E28" s="28">
        <f t="shared" si="0"/>
        <v>687.77</v>
      </c>
    </row>
    <row r="29" ht="20.1" customHeight="1" spans="2:5">
      <c r="B29" s="24">
        <v>25</v>
      </c>
      <c r="C29" s="25">
        <f t="shared" si="1"/>
        <v>0.7</v>
      </c>
      <c r="D29" s="42">
        <v>489.022388109878</v>
      </c>
      <c r="E29" s="28">
        <f t="shared" si="0"/>
        <v>682.95</v>
      </c>
    </row>
    <row r="30" ht="20.1" customHeight="1" spans="2:5">
      <c r="B30" s="29" t="s">
        <v>58</v>
      </c>
      <c r="C30" s="29"/>
      <c r="D30" s="26">
        <f>SUM(D5:D29)</f>
        <v>13344.0707500389</v>
      </c>
      <c r="E30" s="29">
        <f>ROUND(D30*1000/$C$2,1)</f>
        <v>18635.9</v>
      </c>
    </row>
    <row r="31" ht="13" spans="2:2">
      <c r="B31" s="33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7" customWidth="1"/>
    <col min="3" max="3" width="18.5727272727273" style="17" customWidth="1"/>
    <col min="4" max="4" width="20.7090909090909" style="17" customWidth="1"/>
    <col min="5" max="5" width="19.8545454545455" style="17"/>
    <col min="6" max="6" width="21.5727272727273" style="17" customWidth="1"/>
    <col min="7" max="7" width="20.5727272727273" style="17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5" customFormat="1" ht="27.75" customHeight="1" spans="2:13">
      <c r="B2" s="18" t="s">
        <v>59</v>
      </c>
      <c r="C2" s="19">
        <f>'25年发电量'!$C$2</f>
        <v>716.04</v>
      </c>
      <c r="D2" s="20" t="s">
        <v>52</v>
      </c>
      <c r="E2" s="21">
        <f>光伏发电!C30</f>
        <v>605.024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8950500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-895.05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605.023747798726</v>
      </c>
      <c r="E6" s="26">
        <f t="shared" ref="E6:E30" si="0">D6*$G$2*1000</f>
        <v>605023.747798726</v>
      </c>
      <c r="F6" s="25">
        <f>ROUND(E6/10000+F5,2)</f>
        <v>-834.55</v>
      </c>
      <c r="G6" s="28">
        <f t="shared" ref="G6:G30" si="1">ROUND(D6*1000/$C$2,2)</f>
        <v>844.96</v>
      </c>
    </row>
    <row r="7" ht="20.1" customHeight="1" spans="2:7">
      <c r="B7" s="24">
        <v>2</v>
      </c>
      <c r="C7" s="25">
        <v>0.7</v>
      </c>
      <c r="D7" s="27">
        <v>574.772560408788</v>
      </c>
      <c r="E7" s="26">
        <f t="shared" si="0"/>
        <v>574772.560408788</v>
      </c>
      <c r="F7" s="25">
        <f t="shared" ref="F7:F30" si="2">ROUND(E7/10000+F6,2)</f>
        <v>-777.07</v>
      </c>
      <c r="G7" s="28">
        <f t="shared" si="1"/>
        <v>802.71</v>
      </c>
    </row>
    <row r="8" ht="20.1" customHeight="1" spans="2:7">
      <c r="B8" s="24">
        <v>3</v>
      </c>
      <c r="C8" s="25">
        <v>0.7</v>
      </c>
      <c r="D8" s="27">
        <v>570.749152485928</v>
      </c>
      <c r="E8" s="26">
        <f t="shared" si="0"/>
        <v>570749.152485928</v>
      </c>
      <c r="F8" s="25">
        <f t="shared" si="2"/>
        <v>-720</v>
      </c>
      <c r="G8" s="28">
        <f t="shared" si="1"/>
        <v>797.09</v>
      </c>
    </row>
    <row r="9" ht="20.1" customHeight="1" spans="2:7">
      <c r="B9" s="24">
        <v>4</v>
      </c>
      <c r="C9" s="25">
        <v>0.7</v>
      </c>
      <c r="D9" s="27">
        <v>566.753908418526</v>
      </c>
      <c r="E9" s="26">
        <f t="shared" si="0"/>
        <v>566753.908418526</v>
      </c>
      <c r="F9" s="25">
        <f t="shared" si="2"/>
        <v>-663.32</v>
      </c>
      <c r="G9" s="28">
        <f t="shared" si="1"/>
        <v>791.51</v>
      </c>
    </row>
    <row r="10" ht="20.1" customHeight="1" spans="2:7">
      <c r="B10" s="24">
        <v>5</v>
      </c>
      <c r="C10" s="25">
        <v>0.7</v>
      </c>
      <c r="D10" s="27">
        <v>562.786631059597</v>
      </c>
      <c r="E10" s="26">
        <f t="shared" si="0"/>
        <v>562786.631059597</v>
      </c>
      <c r="F10" s="25">
        <f t="shared" si="2"/>
        <v>-607.04</v>
      </c>
      <c r="G10" s="28">
        <f t="shared" si="1"/>
        <v>785.97</v>
      </c>
    </row>
    <row r="11" ht="20.1" customHeight="1" spans="2:7">
      <c r="B11" s="24">
        <v>6</v>
      </c>
      <c r="C11" s="25">
        <v>0.7</v>
      </c>
      <c r="D11" s="27">
        <v>558.847124642179</v>
      </c>
      <c r="E11" s="26">
        <f t="shared" si="0"/>
        <v>558847.124642179</v>
      </c>
      <c r="F11" s="25">
        <f t="shared" si="2"/>
        <v>-551.16</v>
      </c>
      <c r="G11" s="28">
        <f t="shared" si="1"/>
        <v>780.47</v>
      </c>
    </row>
    <row r="12" ht="20.1" customHeight="1" spans="2:7">
      <c r="B12" s="24">
        <v>7</v>
      </c>
      <c r="C12" s="25">
        <v>0.7</v>
      </c>
      <c r="D12" s="27">
        <v>554.935194769684</v>
      </c>
      <c r="E12" s="26">
        <f t="shared" si="0"/>
        <v>554935.194769684</v>
      </c>
      <c r="F12" s="25">
        <f t="shared" si="2"/>
        <v>-495.67</v>
      </c>
      <c r="G12" s="28">
        <f t="shared" si="1"/>
        <v>775.01</v>
      </c>
    </row>
    <row r="13" ht="20.1" customHeight="1" spans="2:7">
      <c r="B13" s="24">
        <v>8</v>
      </c>
      <c r="C13" s="25">
        <v>0.7</v>
      </c>
      <c r="D13" s="27">
        <v>551.050648406298</v>
      </c>
      <c r="E13" s="26">
        <f t="shared" si="0"/>
        <v>551050.648406298</v>
      </c>
      <c r="F13" s="25">
        <f t="shared" si="2"/>
        <v>-440.56</v>
      </c>
      <c r="G13" s="28">
        <f t="shared" si="1"/>
        <v>769.58</v>
      </c>
    </row>
    <row r="14" ht="20.1" customHeight="1" spans="2:7">
      <c r="B14" s="24">
        <v>9</v>
      </c>
      <c r="C14" s="25">
        <v>0.7</v>
      </c>
      <c r="D14" s="27">
        <v>547.193293867452</v>
      </c>
      <c r="E14" s="26">
        <f t="shared" si="0"/>
        <v>547193.293867452</v>
      </c>
      <c r="F14" s="25">
        <f t="shared" si="2"/>
        <v>-385.84</v>
      </c>
      <c r="G14" s="28">
        <f t="shared" si="1"/>
        <v>764.19</v>
      </c>
    </row>
    <row r="15" ht="20.1" customHeight="1" spans="2:7">
      <c r="B15" s="24">
        <v>10</v>
      </c>
      <c r="C15" s="25">
        <v>0.7</v>
      </c>
      <c r="D15" s="27">
        <v>543.362940810381</v>
      </c>
      <c r="E15" s="26">
        <f t="shared" si="0"/>
        <v>543362.940810381</v>
      </c>
      <c r="F15" s="25">
        <f t="shared" si="2"/>
        <v>-331.5</v>
      </c>
      <c r="G15" s="28">
        <f t="shared" si="1"/>
        <v>758.84</v>
      </c>
    </row>
    <row r="16" ht="20.1" customHeight="1" spans="2:7">
      <c r="B16" s="24">
        <v>11</v>
      </c>
      <c r="C16" s="25">
        <v>0.7</v>
      </c>
      <c r="D16" s="27">
        <v>539.559400224707</v>
      </c>
      <c r="E16" s="26">
        <f t="shared" si="0"/>
        <v>539559.400224707</v>
      </c>
      <c r="F16" s="25">
        <f t="shared" si="2"/>
        <v>-277.54</v>
      </c>
      <c r="G16" s="28">
        <f t="shared" si="1"/>
        <v>753.53</v>
      </c>
    </row>
    <row r="17" ht="20.1" customHeight="1" spans="2:7">
      <c r="B17" s="24">
        <v>12</v>
      </c>
      <c r="C17" s="25">
        <v>0.7</v>
      </c>
      <c r="D17" s="27">
        <v>535.782484423133</v>
      </c>
      <c r="E17" s="26">
        <f t="shared" si="0"/>
        <v>535782.484423133</v>
      </c>
      <c r="F17" s="25">
        <f t="shared" si="2"/>
        <v>-223.96</v>
      </c>
      <c r="G17" s="28">
        <f t="shared" si="1"/>
        <v>748.26</v>
      </c>
    </row>
    <row r="18" ht="20.1" customHeight="1" spans="2:7">
      <c r="B18" s="24">
        <v>13</v>
      </c>
      <c r="C18" s="25">
        <v>0.7</v>
      </c>
      <c r="D18" s="27">
        <v>532.032007032172</v>
      </c>
      <c r="E18" s="26">
        <f t="shared" si="0"/>
        <v>532032.007032173</v>
      </c>
      <c r="F18" s="25">
        <f t="shared" si="2"/>
        <v>-170.76</v>
      </c>
      <c r="G18" s="28">
        <f t="shared" si="1"/>
        <v>743.02</v>
      </c>
    </row>
    <row r="19" ht="20.1" customHeight="1" spans="2:7">
      <c r="B19" s="24">
        <v>14</v>
      </c>
      <c r="C19" s="25">
        <v>0.7</v>
      </c>
      <c r="D19" s="27">
        <v>528.307782982946</v>
      </c>
      <c r="E19" s="26">
        <f t="shared" si="0"/>
        <v>528307.782982946</v>
      </c>
      <c r="F19" s="25">
        <f t="shared" si="2"/>
        <v>-117.93</v>
      </c>
      <c r="G19" s="28">
        <f t="shared" si="1"/>
        <v>737.82</v>
      </c>
    </row>
    <row r="20" ht="20.1" customHeight="1" spans="2:7">
      <c r="B20" s="24">
        <v>15</v>
      </c>
      <c r="C20" s="25">
        <v>0.7</v>
      </c>
      <c r="D20" s="27">
        <v>524.609628502065</v>
      </c>
      <c r="E20" s="26">
        <f t="shared" si="0"/>
        <v>524609.628502065</v>
      </c>
      <c r="F20" s="25">
        <f t="shared" si="2"/>
        <v>-65.47</v>
      </c>
      <c r="G20" s="28">
        <f t="shared" si="1"/>
        <v>732.65</v>
      </c>
    </row>
    <row r="21" ht="20.1" customHeight="1" spans="2:7">
      <c r="B21" s="24">
        <v>16</v>
      </c>
      <c r="C21" s="25">
        <v>0.7</v>
      </c>
      <c r="D21" s="27">
        <v>520.937361102551</v>
      </c>
      <c r="E21" s="26">
        <f t="shared" si="0"/>
        <v>520937.361102551</v>
      </c>
      <c r="F21" s="25">
        <f t="shared" si="2"/>
        <v>-13.38</v>
      </c>
      <c r="G21" s="28">
        <f t="shared" si="1"/>
        <v>727.53</v>
      </c>
    </row>
    <row r="22" ht="20.1" customHeight="1" spans="2:7">
      <c r="B22" s="24">
        <v>17</v>
      </c>
      <c r="C22" s="25">
        <v>0.7</v>
      </c>
      <c r="D22" s="27">
        <v>517.290799574833</v>
      </c>
      <c r="E22" s="26">
        <f t="shared" si="0"/>
        <v>517290.799574833</v>
      </c>
      <c r="F22" s="25">
        <f t="shared" si="2"/>
        <v>38.35</v>
      </c>
      <c r="G22" s="28">
        <f t="shared" si="1"/>
        <v>722.43</v>
      </c>
    </row>
    <row r="23" ht="20.1" customHeight="1" spans="2:7">
      <c r="B23" s="24">
        <v>18</v>
      </c>
      <c r="C23" s="25">
        <v>0.7</v>
      </c>
      <c r="D23" s="27">
        <v>513.669763977811</v>
      </c>
      <c r="E23" s="26">
        <f t="shared" si="0"/>
        <v>513669.763977811</v>
      </c>
      <c r="F23" s="25">
        <f t="shared" si="2"/>
        <v>89.72</v>
      </c>
      <c r="G23" s="28">
        <f t="shared" si="1"/>
        <v>717.38</v>
      </c>
    </row>
    <row r="24" ht="20.1" customHeight="1" spans="2:7">
      <c r="B24" s="24">
        <v>19</v>
      </c>
      <c r="C24" s="25">
        <v>0.7</v>
      </c>
      <c r="D24" s="27">
        <v>510.074075629966</v>
      </c>
      <c r="E24" s="26">
        <f t="shared" si="0"/>
        <v>510074.075629966</v>
      </c>
      <c r="F24" s="25">
        <f t="shared" si="2"/>
        <v>140.73</v>
      </c>
      <c r="G24" s="28">
        <f t="shared" si="1"/>
        <v>712.35</v>
      </c>
    </row>
    <row r="25" ht="20.1" customHeight="1" spans="2:7">
      <c r="B25" s="24">
        <v>20</v>
      </c>
      <c r="C25" s="25">
        <v>0.7</v>
      </c>
      <c r="D25" s="27">
        <v>506.503557100556</v>
      </c>
      <c r="E25" s="26">
        <f t="shared" si="0"/>
        <v>506503.557100556</v>
      </c>
      <c r="F25" s="25">
        <f t="shared" si="2"/>
        <v>191.38</v>
      </c>
      <c r="G25" s="28">
        <f t="shared" si="1"/>
        <v>707.37</v>
      </c>
    </row>
    <row r="26" ht="20.1" customHeight="1" spans="2:7">
      <c r="B26" s="24">
        <v>21</v>
      </c>
      <c r="C26" s="25">
        <v>0.7</v>
      </c>
      <c r="D26" s="27">
        <v>502.958032200852</v>
      </c>
      <c r="E26" s="26">
        <f t="shared" si="0"/>
        <v>502958.032200852</v>
      </c>
      <c r="F26" s="25">
        <f t="shared" si="2"/>
        <v>241.68</v>
      </c>
      <c r="G26" s="28">
        <f t="shared" si="1"/>
        <v>702.42</v>
      </c>
    </row>
    <row r="27" ht="20.1" customHeight="1" spans="2:7">
      <c r="B27" s="24">
        <v>22</v>
      </c>
      <c r="C27" s="25">
        <v>0.7</v>
      </c>
      <c r="D27" s="27">
        <v>499.437325975446</v>
      </c>
      <c r="E27" s="26">
        <f t="shared" si="0"/>
        <v>499437.325975446</v>
      </c>
      <c r="F27" s="25">
        <f t="shared" si="2"/>
        <v>291.62</v>
      </c>
      <c r="G27" s="28">
        <f t="shared" si="1"/>
        <v>697.5</v>
      </c>
    </row>
    <row r="28" ht="20.1" customHeight="1" spans="2:7">
      <c r="B28" s="24">
        <v>23</v>
      </c>
      <c r="C28" s="25">
        <v>0.7</v>
      </c>
      <c r="D28" s="27">
        <v>495.941264693618</v>
      </c>
      <c r="E28" s="26">
        <f t="shared" si="0"/>
        <v>495941.264693618</v>
      </c>
      <c r="F28" s="25">
        <f t="shared" si="2"/>
        <v>341.21</v>
      </c>
      <c r="G28" s="28">
        <f t="shared" si="1"/>
        <v>692.62</v>
      </c>
    </row>
    <row r="29" ht="20.1" customHeight="1" spans="2:7">
      <c r="B29" s="24">
        <v>24</v>
      </c>
      <c r="C29" s="25">
        <v>0.7</v>
      </c>
      <c r="D29" s="27">
        <v>492.469675840762</v>
      </c>
      <c r="E29" s="26">
        <f t="shared" si="0"/>
        <v>492469.675840762</v>
      </c>
      <c r="F29" s="25">
        <f t="shared" si="2"/>
        <v>390.46</v>
      </c>
      <c r="G29" s="28">
        <f t="shared" si="1"/>
        <v>687.77</v>
      </c>
    </row>
    <row r="30" ht="20.1" customHeight="1" spans="2:7">
      <c r="B30" s="24">
        <v>25</v>
      </c>
      <c r="C30" s="25">
        <v>0.7</v>
      </c>
      <c r="D30" s="27">
        <v>489.022388109878</v>
      </c>
      <c r="E30" s="26">
        <f t="shared" si="0"/>
        <v>489022.388109878</v>
      </c>
      <c r="F30" s="25">
        <f t="shared" si="2"/>
        <v>439.36</v>
      </c>
      <c r="G30" s="28">
        <f t="shared" si="1"/>
        <v>682.95</v>
      </c>
    </row>
    <row r="31" ht="27.75" customHeight="1" spans="2:7">
      <c r="B31" s="29" t="s">
        <v>66</v>
      </c>
      <c r="C31" s="30"/>
      <c r="D31" s="31">
        <f>SUM(D6:D30)</f>
        <v>13344.0707500389</v>
      </c>
      <c r="E31" s="32">
        <f>SUM(E6:E30)/10000</f>
        <v>1334.40707500389</v>
      </c>
      <c r="F31" s="30"/>
      <c r="G31" s="30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  <row r="41" ht="13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533.763</v>
      </c>
      <c r="F3" s="13">
        <f>'25年发电量'!D30</f>
        <v>13344.0707500389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160.93</v>
      </c>
      <c r="F4" s="13">
        <f>ROUND(E4*25,3)</f>
        <v>4023.25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1.174</v>
      </c>
      <c r="F5" s="13">
        <f>ROUND(E5*25,3)</f>
        <v>29.35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441.956</v>
      </c>
      <c r="F6" s="13">
        <f>ROUND(E6*25,3)</f>
        <v>11048.9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5.391</v>
      </c>
      <c r="F7" s="13">
        <f>ROUND(E7*25,3)</f>
        <v>134.775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8.113</v>
      </c>
      <c r="F8" s="13">
        <f>ROUND(E8*25,3)</f>
        <v>202.825</v>
      </c>
      <c r="G8" s="12" t="s">
        <v>77</v>
      </c>
    </row>
    <row r="9" ht="13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tabSelected="1" zoomScaleSheetLayoutView="60" workbookViewId="0">
      <selection activeCell="F2" sqref="F2"/>
    </sheetView>
  </sheetViews>
  <sheetFormatPr defaultColWidth="8.72727272727273" defaultRowHeight="12.5" outlineLevelRow="1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2754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Charlie</cp:lastModifiedBy>
  <dcterms:created xsi:type="dcterms:W3CDTF">2018-11-27T08:44:44Z</dcterms:created>
  <cp:lastPrinted>2023-02-17T09:15:30Z</cp:lastPrinted>
  <dcterms:modified xsi:type="dcterms:W3CDTF">2024-12-29T16:01:31Z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3D848C6CF04A4864A9BA8C1F76DE1224_11</vt:lpwstr>
  </property>
  <property fmtid="{D5CDD505-2E9C-101B-9397-08002B2CF9AE}" pid="3" name="KSOProductBuildVer">
    <vt:lpwstr>2052-12.1.0.19770</vt:lpwstr>
  </property>
</Properties>
</file>