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48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<sst xmlns="http://schemas.openxmlformats.org/spreadsheetml/2006/main" count="120" uniqueCount="97">
  <si>
    <t>光伏组件发电项目产能预估报告书</t>
  </si>
  <si>
    <t>报告编号</t>
  </si>
  <si>
    <t>报告日期</t>
  </si>
  <si>
    <t>场地信息</t>
  </si>
  <si>
    <t>地点</t>
  </si>
  <si>
    <t>武汉</t>
  </si>
  <si>
    <t>经纬度</t>
  </si>
  <si>
    <t>北纬30°35′ 东经114°17′</t>
  </si>
  <si>
    <t>水平面总辐照量</t>
  </si>
  <si>
    <t>1147.64kWh/㎡.a)</t>
  </si>
  <si>
    <t>光伏系统信息</t>
  </si>
  <si>
    <t>组件类型</t>
  </si>
  <si>
    <t>见组件详表</t>
  </si>
  <si>
    <t>峰值功率</t>
  </si>
  <si>
    <t>组件数量</t>
  </si>
  <si>
    <t>总装机量</t>
  </si>
  <si>
    <t>组件安装方式</t>
  </si>
  <si>
    <t>固定集成</t>
  </si>
  <si>
    <t>方向角度</t>
  </si>
  <si>
    <t>方位角（正南）倾角25°</t>
  </si>
  <si>
    <t>逆变器效率</t>
  </si>
  <si>
    <t>逆变器功率</t>
  </si>
  <si>
    <t>22.5kW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</si>
  <si>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</si>
  <si>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</si>
  <si>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</si>
  <si>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</si>
  <si>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</si>
  <si>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</si>
  <si>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</si>
  <si>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</si>
  <si>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</si>
  <si>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</si>
  <si>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</si>
  <si>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</si>
  <si>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</si>
  <si>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</si>
  <si>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</si>
  <si>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</si>
  <si>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</si>
  <si>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</si>
  <si>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</si>
  <si>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</si>
  <si>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</si>
  <si>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</si>
  <si>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</si>
  <si>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</si>
  <si>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</si>
  <si>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</si>
  <si>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</si>
  <si>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</si>
  <si>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</si>
  <si>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</si>
  <si>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</si>
  <si>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</si>
  <si>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</si>
  <si>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</si>
  <si>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</si>
  <si>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</si>
  <si>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</si>
  <si>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</si>
  <si>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</si>
  <si>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</si>
  <si>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</si>
  <si>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</si>
  <si>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</si>
  <si>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</si>
  <si>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</si>
  <si>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</si>
  <si>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</si>
  <si>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</si>
  <si>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</si>
  <si>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</si>
  <si>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</si>
  <si>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</si>
  <si>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</si>
  <si>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</si>
  <si>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</si>
  <si>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</si>
  <si>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</si>
  <si>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</si>
  <si>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</si>
  <si>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</si>
  <si>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</si>
  <si>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</si>
  <si>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</si>
  <si>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</si>
  <si>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</si>
  <si>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</si>
  <si>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</si>
  <si>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</si>
  <si>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</si>
  <si>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默认组件</t>
  </si>
  <si>
    <t>多晶硅</t>
  </si>
  <si>
    <t>25℃</t>
  </si>
  <si>
    <t>1640×992</t>
  </si>
  <si>
    <t>单晶硅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</si>
</sst>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3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53.8</c:v>
                </c:pt>
                <c:pt idx="1">
                  <c:v>60</c:v>
                </c:pt>
                <c:pt idx="2">
                  <c:v>81.7</c:v>
                </c:pt>
                <c:pt idx="3">
                  <c:v>89.7</c:v>
                </c:pt>
                <c:pt idx="4">
                  <c:v>104.3</c:v>
                </c:pt>
                <c:pt idx="5">
                  <c:v>102.8</c:v>
                </c:pt>
                <c:pt idx="6">
                  <c:v>128.2</c:v>
                </c:pt>
                <c:pt idx="7">
                  <c:v>116.8</c:v>
                </c:pt>
                <c:pt idx="8">
                  <c:v>92.9</c:v>
                </c:pt>
                <c:pt idx="9">
                  <c:v>77.8</c:v>
                </c:pt>
                <c:pt idx="10">
                  <c:v>65.9</c:v>
                </c:pt>
                <c:pt idx="11">
                  <c:v>54.6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31079244"/>
        <c:axId val="815120103"/>
      </c:barChart>
      <c:catAx>
        <c:axId val="3107924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15120103"/>
        <c:crosses val="autoZero"/>
        <c:auto val="1"/>
        <c:lblAlgn val="ctr"/>
        <c:lblOffset val="100"/>
        <c:noMultiLvlLbl val="0"/>
      </c:catAx>
      <c:valAx>
        <c:axId val="815120103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1079244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5.79361</c:v>
                </c:pt>
                <c:pt idx="1">
                  <c:v>6.63013</c:v>
                </c:pt>
                <c:pt idx="2">
                  <c:v>8.86535</c:v>
                </c:pt>
                <c:pt idx="3">
                  <c:v>9.72308</c:v>
                </c:pt>
                <c:pt idx="4">
                  <c:v>11.3607</c:v>
                </c:pt>
                <c:pt idx="5">
                  <c:v>11.0227</c:v>
                </c:pt>
                <c:pt idx="6">
                  <c:v>13.4679</c:v>
                </c:pt>
                <c:pt idx="7">
                  <c:v>12.0277</c:v>
                </c:pt>
                <c:pt idx="8">
                  <c:v>9.51416</c:v>
                </c:pt>
                <c:pt idx="9">
                  <c:v>7.95657</c:v>
                </c:pt>
                <c:pt idx="10">
                  <c:v>6.68875</c:v>
                </c:pt>
                <c:pt idx="11">
                  <c:v>5.73676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482014911"/>
        <c:axId val="190589441"/>
      </c:barChart>
      <c:catAx>
        <c:axId val="482014911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90589441"/>
        <c:crosses val="autoZero"/>
        <c:auto val="0"/>
        <c:lblAlgn val="ctr"/>
        <c:lblOffset val="100"/>
        <c:tickLblSkip val="1"/>
        <c:noMultiLvlLbl val="0"/>
      </c:catAx>
      <c:valAx>
        <c:axId val="190589441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82014911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108.787460386733</c:v>
                </c:pt>
                <c:pt idx="1">
                  <c:v>103.348087367396</c:v>
                </c:pt>
                <c:pt idx="2">
                  <c:v>102.624650755824</c:v>
                </c:pt>
                <c:pt idx="3">
                  <c:v>101.906278200534</c:v>
                </c:pt>
                <c:pt idx="4">
                  <c:v>101.192934253131</c:v>
                </c:pt>
                <c:pt idx="5">
                  <c:v>100.484583713358</c:v>
                </c:pt>
                <c:pt idx="6">
                  <c:v>99.781191627365</c:v>
                </c:pt>
                <c:pt idx="7">
                  <c:v>99.0827232859731</c:v>
                </c:pt>
                <c:pt idx="8">
                  <c:v>98.3891442229717</c:v>
                </c:pt>
                <c:pt idx="9">
                  <c:v>97.7004202134102</c:v>
                </c:pt>
                <c:pt idx="10">
                  <c:v>97.0165172719166</c:v>
                </c:pt>
                <c:pt idx="11">
                  <c:v>96.3374016510135</c:v>
                </c:pt>
                <c:pt idx="12">
                  <c:v>95.6630398394564</c:v>
                </c:pt>
                <c:pt idx="13">
                  <c:v>94.9933985605803</c:v>
                </c:pt>
                <c:pt idx="14">
                  <c:v>94.328444770656</c:v>
                </c:pt>
                <c:pt idx="15">
                  <c:v>93.6681456572615</c:v>
                </c:pt>
                <c:pt idx="16">
                  <c:v>93.0124686376605</c:v>
                </c:pt>
                <c:pt idx="17">
                  <c:v>92.361381357197</c:v>
                </c:pt>
                <c:pt idx="18">
                  <c:v>91.7148516876965</c:v>
                </c:pt>
                <c:pt idx="19">
                  <c:v>91.0728477258828</c:v>
                </c:pt>
                <c:pt idx="20">
                  <c:v>90.4353377918013</c:v>
                </c:pt>
                <c:pt idx="21">
                  <c:v>89.8022904272588</c:v>
                </c:pt>
                <c:pt idx="22">
                  <c:v>89.1736743942683</c:v>
                </c:pt>
                <c:pt idx="23">
                  <c:v>88.5494586735082</c:v>
                </c:pt>
                <c:pt idx="24">
                  <c:v>87.9296124627936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0297505"/>
        <c:axId val="528439729"/>
      </c:barChart>
      <c:catAx>
        <c:axId val="860297505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28439729"/>
        <c:crosses val="autoZero"/>
        <c:auto val="1"/>
        <c:lblAlgn val="ctr"/>
        <c:lblOffset val="100"/>
        <c:noMultiLvlLbl val="0"/>
      </c:catAx>
      <c:valAx>
        <c:axId val="52843972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6029750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-30.03</c:v>
                </c:pt>
                <c:pt idx="1">
                  <c:v>-24.35</c:v>
                </c:pt>
                <c:pt idx="2">
                  <c:v>-18.71</c:v>
                </c:pt>
                <c:pt idx="3">
                  <c:v>-13.11</c:v>
                </c:pt>
                <c:pt idx="4">
                  <c:v>-7.54</c:v>
                </c:pt>
                <c:pt idx="5">
                  <c:v>-2.01</c:v>
                </c:pt>
                <c:pt idx="6">
                  <c:v>3.48</c:v>
                </c:pt>
                <c:pt idx="7">
                  <c:v>8.93</c:v>
                </c:pt>
                <c:pt idx="8">
                  <c:v>14.34</c:v>
                </c:pt>
                <c:pt idx="9">
                  <c:v>19.71</c:v>
                </c:pt>
                <c:pt idx="10">
                  <c:v>25.05</c:v>
                </c:pt>
                <c:pt idx="11">
                  <c:v>30.35</c:v>
                </c:pt>
                <c:pt idx="12">
                  <c:v>35.61</c:v>
                </c:pt>
                <c:pt idx="13">
                  <c:v>40.83</c:v>
                </c:pt>
                <c:pt idx="14">
                  <c:v>46.02</c:v>
                </c:pt>
                <c:pt idx="15">
                  <c:v>51.17</c:v>
                </c:pt>
                <c:pt idx="16">
                  <c:v>56.29</c:v>
                </c:pt>
                <c:pt idx="17">
                  <c:v>61.37</c:v>
                </c:pt>
                <c:pt idx="18">
                  <c:v>66.41</c:v>
                </c:pt>
                <c:pt idx="19">
                  <c:v>71.42</c:v>
                </c:pt>
                <c:pt idx="20">
                  <c:v>76.39</c:v>
                </c:pt>
                <c:pt idx="21">
                  <c:v>81.33</c:v>
                </c:pt>
                <c:pt idx="22">
                  <c:v>86.23</c:v>
                </c:pt>
                <c:pt idx="23">
                  <c:v>91.1</c:v>
                </c:pt>
                <c:pt idx="24">
                  <c:v>95.94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1781211"/>
        <c:axId val="260119690"/>
      </c:barChart>
      <c:catAx>
        <c:axId val="311781211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60119690"/>
        <c:crosses val="autoZero"/>
        <c:auto val="1"/>
        <c:lblAlgn val="ctr"/>
        <c:lblOffset val="100"/>
        <c:noMultiLvlLbl val="0"/>
      </c:catAx>
      <c:valAx>
        <c:axId val="26011969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117812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2215515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550025"/>
        <a:ext cx="6695440" cy="414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2223770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826750"/>
        <a:ext cx="6703695" cy="3914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309245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613015" y="688975"/>
        <a:ext cx="927671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49530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590280" y="1525905"/>
        <a:ext cx="874014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3" totalsRowShown="0">
  <autoFilter xmlns:etc="http://www.wps.cn/officeDocument/2017/etCustomData" ref="A1:J3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workbookViewId="0">
      <selection activeCell="A84" sqref="$A84:$XFD84"/>
    </sheetView>
  </sheetViews>
  <sheetFormatPr defaultColWidth="8.72727272727273" defaultRowHeight="13" outlineLevelCol="4"/>
  <cols>
    <col min="1" max="1" width="17.1363636363636" style="48" customWidth="1"/>
    <col min="2" max="2" width="24.4272727272727" style="48" customWidth="1"/>
    <col min="3" max="3" width="22.5727272727273" style="48" customWidth="1"/>
    <col min="4" max="4" width="32.2818181818182" style="48" customWidth="1"/>
  </cols>
  <sheetData>
    <row r="1" ht="35.25" customHeight="1" spans="1:4">
      <c r="A1" s="49" t="s">
        <v>0</v>
      </c>
      <c r="B1" s="49"/>
      <c r="C1" s="49"/>
      <c r="D1" s="49"/>
    </row>
    <row r="2" s="45" customFormat="1" ht="15.5" spans="1:4">
      <c r="A2" s="50" t="s">
        <v>1</v>
      </c>
      <c r="B2" s="50"/>
      <c r="C2" s="51" t="s">
        <v>2</v>
      </c>
      <c r="D2" s="52">
        <v>45643</v>
      </c>
    </row>
    <row r="3" ht="5.25" customHeight="1" spans="1:4">
      <c r="A3" s="51"/>
      <c r="B3" s="50"/>
      <c r="C3" s="50"/>
      <c r="D3" s="50"/>
    </row>
    <row r="4" s="45" customFormat="1" ht="15.5" spans="1:4">
      <c r="A4" s="53" t="s">
        <v>3</v>
      </c>
      <c r="B4" s="54"/>
      <c r="C4" s="54"/>
      <c r="D4" s="55"/>
    </row>
    <row r="5" s="45" customFormat="1" ht="15.5" spans="1:4">
      <c r="A5" s="56" t="s">
        <v>4</v>
      </c>
      <c r="B5" s="57" t="s">
        <v>5</v>
      </c>
      <c r="C5" s="58" t="s">
        <v>6</v>
      </c>
      <c r="D5" s="59" t="s">
        <v>7</v>
      </c>
    </row>
    <row r="6" s="45" customFormat="1" ht="16.25" spans="1:5">
      <c r="A6" s="60" t="s">
        <v>8</v>
      </c>
      <c r="B6" s="61" t="s">
        <v>9</v>
      </c>
      <c r="C6" s="62"/>
      <c r="D6" s="63"/>
      <c r="E6" s="64"/>
    </row>
    <row r="7" s="45" customFormat="1" ht="6.75" customHeight="1" spans="1:4">
      <c r="A7" s="51"/>
      <c r="B7" s="51"/>
      <c r="C7" s="50"/>
      <c r="D7" s="50"/>
    </row>
    <row r="8" s="45" customFormat="1" ht="16.25" spans="1:4">
      <c r="A8" s="65" t="s">
        <v>10</v>
      </c>
      <c r="B8" s="66"/>
      <c r="C8" s="66"/>
      <c r="D8" s="67"/>
    </row>
    <row r="9" s="45" customFormat="1" ht="15.5" spans="1:4">
      <c r="A9" s="68" t="s">
        <v>11</v>
      </c>
      <c r="B9" s="69" t="s">
        <v>12</v>
      </c>
      <c r="C9" s="70" t="s">
        <v>13</v>
      </c>
      <c r="D9" s="71" t="s">
        <v>12</v>
      </c>
    </row>
    <row r="10" s="45" customFormat="1" ht="15.5" spans="1:4">
      <c r="A10" s="56" t="s">
        <v>14</v>
      </c>
      <c r="B10" s="57">
        <v>461</v>
      </c>
      <c r="C10" s="72" t="s">
        <v>15</v>
      </c>
      <c r="D10" s="73">
        <v>119.855</v>
      </c>
    </row>
    <row r="11" s="45" customFormat="1" ht="15.5" spans="1:4">
      <c r="A11" s="74" t="s">
        <v>16</v>
      </c>
      <c r="B11" s="75" t="s">
        <v>17</v>
      </c>
      <c r="C11" s="72" t="s">
        <v>18</v>
      </c>
      <c r="D11" s="59" t="s">
        <v>19</v>
      </c>
    </row>
    <row r="12" s="45" customFormat="1" ht="15.5" spans="1:4">
      <c r="A12" s="56" t="s">
        <v>20</v>
      </c>
      <c r="B12" s="75">
        <v>0.985</v>
      </c>
      <c r="C12" s="72" t="s">
        <v>21</v>
      </c>
      <c r="D12" s="59" t="s">
        <v>22</v>
      </c>
    </row>
    <row r="13" s="45" customFormat="1" ht="15.5" spans="1:4">
      <c r="A13" s="56" t="s">
        <v>23</v>
      </c>
      <c r="B13" s="75">
        <v>0.01</v>
      </c>
      <c r="C13" s="72" t="s">
        <v>24</v>
      </c>
      <c r="D13" s="76">
        <v>0.01</v>
      </c>
    </row>
    <row r="14" s="45" customFormat="1" ht="16.25" spans="1:4">
      <c r="A14" s="77" t="s">
        <v>25</v>
      </c>
      <c r="B14" s="78">
        <v>0.01</v>
      </c>
      <c r="C14" s="79" t="s">
        <v>26</v>
      </c>
      <c r="D14" s="80">
        <v>0.88248</v>
      </c>
    </row>
    <row r="15" s="45" customFormat="1" ht="6" customHeight="1" spans="1:4">
      <c r="A15" s="50"/>
      <c r="B15" s="50"/>
      <c r="C15" s="50"/>
      <c r="D15" s="50"/>
    </row>
    <row r="16" s="45" customFormat="1" ht="16.25" spans="1:4">
      <c r="A16" s="65" t="s">
        <v>27</v>
      </c>
      <c r="B16" s="66"/>
      <c r="C16" s="66"/>
      <c r="D16" s="67"/>
    </row>
    <row r="17" s="45" customFormat="1" ht="15.5" spans="1:4">
      <c r="A17" s="68" t="s">
        <v>28</v>
      </c>
      <c r="B17" s="81" t="s">
        <v>29</v>
      </c>
      <c r="C17" s="81" t="s">
        <v>30</v>
      </c>
      <c r="D17" s="82" t="s">
        <v>31</v>
      </c>
    </row>
    <row r="18" s="45" customFormat="1" ht="15.5" spans="1:4">
      <c r="A18" s="56" t="s">
        <v>32</v>
      </c>
      <c r="B18" s="57">
        <v>53.8</v>
      </c>
      <c r="C18" s="3">
        <v>5.79361</v>
      </c>
      <c r="D18" s="83">
        <v>5.3</v>
      </c>
    </row>
    <row r="19" s="45" customFormat="1" ht="15.5" spans="1:4">
      <c r="A19" s="56" t="s">
        <v>33</v>
      </c>
      <c r="B19" s="84">
        <v>60</v>
      </c>
      <c r="C19" s="85">
        <v>6.63013</v>
      </c>
      <c r="D19" s="86">
        <v>6.1</v>
      </c>
    </row>
    <row r="20" s="45" customFormat="1" ht="15.5" spans="1:4">
      <c r="A20" s="56" t="s">
        <v>34</v>
      </c>
      <c r="B20" s="57">
        <v>81.7</v>
      </c>
      <c r="C20" s="3">
        <v>8.86535</v>
      </c>
      <c r="D20" s="83">
        <v>8.1</v>
      </c>
    </row>
    <row r="21" s="45" customFormat="1" ht="15.5" spans="1:4">
      <c r="A21" s="56" t="s">
        <v>35</v>
      </c>
      <c r="B21" s="84">
        <v>89.7</v>
      </c>
      <c r="C21" s="85">
        <v>9.72308</v>
      </c>
      <c r="D21" s="86">
        <v>8.9</v>
      </c>
    </row>
    <row r="22" s="45" customFormat="1" ht="15.5" spans="1:4">
      <c r="A22" s="56" t="s">
        <v>36</v>
      </c>
      <c r="B22" s="57">
        <v>104.3</v>
      </c>
      <c r="C22" s="3">
        <v>11.3607</v>
      </c>
      <c r="D22" s="83">
        <v>10.4</v>
      </c>
    </row>
    <row r="23" s="45" customFormat="1" ht="15.5" spans="1:4">
      <c r="A23" s="56" t="s">
        <v>37</v>
      </c>
      <c r="B23" s="84">
        <v>102.8</v>
      </c>
      <c r="C23" s="85">
        <v>11.0227</v>
      </c>
      <c r="D23" s="86">
        <v>10.1</v>
      </c>
    </row>
    <row r="24" s="45" customFormat="1" ht="15.5" spans="1:4">
      <c r="A24" s="56" t="s">
        <v>38</v>
      </c>
      <c r="B24" s="57">
        <v>128.2</v>
      </c>
      <c r="C24" s="3">
        <v>13.4679</v>
      </c>
      <c r="D24" s="83">
        <v>12.4</v>
      </c>
    </row>
    <row r="25" s="45" customFormat="1" ht="15.5" spans="1:4">
      <c r="A25" s="56" t="s">
        <v>39</v>
      </c>
      <c r="B25" s="84">
        <v>116.8</v>
      </c>
      <c r="C25" s="85">
        <v>12.0277</v>
      </c>
      <c r="D25" s="86">
        <v>11.1</v>
      </c>
    </row>
    <row r="26" s="45" customFormat="1" ht="15.5" spans="1:4">
      <c r="A26" s="56" t="s">
        <v>40</v>
      </c>
      <c r="B26" s="57">
        <v>92.9</v>
      </c>
      <c r="C26" s="3">
        <v>9.51416</v>
      </c>
      <c r="D26" s="83">
        <v>8.7</v>
      </c>
    </row>
    <row r="27" s="45" customFormat="1" ht="15.5" spans="1:4">
      <c r="A27" s="56" t="s">
        <v>41</v>
      </c>
      <c r="B27" s="84">
        <v>77.8</v>
      </c>
      <c r="C27" s="85">
        <v>7.95657</v>
      </c>
      <c r="D27" s="86">
        <v>7.3</v>
      </c>
    </row>
    <row r="28" s="45" customFormat="1" ht="15.5" spans="1:4">
      <c r="A28" s="56" t="s">
        <v>42</v>
      </c>
      <c r="B28" s="57">
        <v>65.9</v>
      </c>
      <c r="C28" s="3">
        <v>6.68875</v>
      </c>
      <c r="D28" s="83">
        <v>6.1</v>
      </c>
    </row>
    <row r="29" s="45" customFormat="1" ht="15.5" spans="1:4">
      <c r="A29" s="56" t="s">
        <v>43</v>
      </c>
      <c r="B29" s="84">
        <v>54.6</v>
      </c>
      <c r="C29" s="85">
        <v>5.73676</v>
      </c>
      <c r="D29" s="86">
        <v>5.3</v>
      </c>
    </row>
    <row r="30" s="46" customFormat="1" ht="15.5" spans="1:4">
      <c r="A30" s="87" t="s">
        <v>44</v>
      </c>
      <c r="B30" s="88">
        <v>1028.5</v>
      </c>
      <c r="C30" s="89">
        <v>108.787</v>
      </c>
      <c r="D30" s="90">
        <v>100</v>
      </c>
    </row>
    <row r="31" s="47" customFormat="1" ht="22.5" customHeight="1" spans="1:4">
      <c r="A31" s="91" t="s">
        <v>45</v>
      </c>
      <c r="B31" s="92">
        <v>108.8</v>
      </c>
      <c r="C31" s="93"/>
      <c r="D31" s="94"/>
    </row>
    <row r="32" ht="14" spans="1:4">
      <c r="A32" s="50"/>
      <c r="B32" s="50"/>
      <c r="C32" s="95"/>
      <c r="D32" s="50"/>
    </row>
    <row r="33" ht="14" spans="1:4">
      <c r="A33" s="50"/>
      <c r="B33" s="51"/>
      <c r="C33" s="50"/>
      <c r="D33" s="50"/>
    </row>
    <row r="34" ht="14" spans="1:4">
      <c r="A34" s="50"/>
      <c r="B34" s="50"/>
      <c r="C34" s="50"/>
      <c r="D34" s="50"/>
    </row>
    <row r="35" ht="14" spans="1:4">
      <c r="A35" s="51"/>
      <c r="B35" s="51"/>
      <c r="C35" s="51"/>
      <c r="D35" s="50"/>
    </row>
    <row r="36" ht="14" spans="1:4">
      <c r="A36" s="51"/>
      <c r="B36" s="51"/>
      <c r="C36" s="51"/>
      <c r="D36" s="50"/>
    </row>
    <row r="37" ht="14" spans="1:4">
      <c r="A37" s="51"/>
      <c r="B37" s="51"/>
      <c r="C37" s="51"/>
      <c r="D37" s="50"/>
    </row>
    <row r="38" ht="14" spans="1:4">
      <c r="A38" s="51"/>
      <c r="B38" s="51"/>
      <c r="C38" s="51"/>
      <c r="D38" s="50"/>
    </row>
    <row r="39" ht="14" spans="1:4">
      <c r="A39" s="51"/>
      <c r="B39" s="51"/>
      <c r="C39" s="51"/>
      <c r="D39" s="50"/>
    </row>
    <row r="40" ht="14" spans="1:4">
      <c r="A40" s="50"/>
      <c r="B40" s="50"/>
      <c r="C40" s="50"/>
      <c r="D40" s="50"/>
    </row>
    <row r="41" ht="14" spans="1:4">
      <c r="A41" s="50"/>
      <c r="B41" s="50"/>
      <c r="C41" s="50"/>
      <c r="D41" s="50"/>
    </row>
    <row r="42" ht="14" spans="1:4">
      <c r="A42" s="51"/>
      <c r="B42" s="51"/>
      <c r="C42" s="50"/>
      <c r="D42" s="50"/>
    </row>
    <row r="43" ht="14" spans="1:4">
      <c r="A43" s="51"/>
      <c r="B43" s="51"/>
      <c r="C43" s="50"/>
      <c r="D43" s="50"/>
    </row>
    <row r="44" ht="14" spans="1:4">
      <c r="A44" s="50"/>
      <c r="B44" s="50"/>
      <c r="C44" s="50"/>
      <c r="D44" s="50"/>
    </row>
    <row r="45" ht="14" spans="1:4">
      <c r="A45" s="50"/>
      <c r="B45" s="50"/>
      <c r="C45" s="50"/>
      <c r="D45" s="50"/>
    </row>
    <row r="46" ht="14" spans="1:4">
      <c r="A46" s="50"/>
      <c r="B46" s="50"/>
      <c r="C46" s="50"/>
      <c r="D46" s="50"/>
    </row>
    <row r="47" ht="14" spans="1:4">
      <c r="A47" s="50"/>
      <c r="B47" s="50"/>
      <c r="C47" s="50"/>
      <c r="D47" s="50"/>
    </row>
    <row r="48" ht="14" spans="1:4">
      <c r="A48" s="50"/>
      <c r="B48" s="50"/>
      <c r="C48" s="50"/>
      <c r="D48" s="50"/>
    </row>
    <row r="49" ht="14" spans="1:4">
      <c r="A49" s="50"/>
      <c r="B49" s="50"/>
      <c r="C49" s="50"/>
      <c r="D49" s="50"/>
    </row>
    <row r="50" ht="14" spans="1:4">
      <c r="A50" s="50"/>
      <c r="B50" s="50"/>
      <c r="C50" s="50"/>
      <c r="D50" s="50"/>
    </row>
    <row r="51" ht="14" spans="1:4">
      <c r="A51" s="50"/>
      <c r="B51" s="50"/>
      <c r="C51" s="50"/>
      <c r="D51" s="50"/>
    </row>
    <row r="52" ht="14" spans="1:4">
      <c r="A52" s="50"/>
      <c r="B52" s="50"/>
      <c r="C52" s="50"/>
      <c r="D52" s="50"/>
    </row>
    <row r="53" s="45" customFormat="1" ht="15.5"/>
    <row r="54" s="45" customFormat="1" ht="15.5"/>
    <row r="55" ht="13.5" customHeight="1"/>
    <row r="56" ht="14" spans="1:4">
      <c r="A56" s="50"/>
      <c r="B56" s="50"/>
      <c r="C56" s="50"/>
      <c r="D56" s="50"/>
    </row>
    <row r="83" ht="14" spans="1:4">
      <c r="A83" s="96" t="s">
        <v>46</v>
      </c>
      <c r="B83" s="97" t="s">
        <v>47</v>
      </c>
      <c r="C83" s="97"/>
      <c r="D83" s="98"/>
    </row>
    <row r="84" ht="14" spans="1:4">
      <c r="A84" s="99" t="s">
        <v>48</v>
      </c>
      <c r="B84" s="100" t="s">
        <v>49</v>
      </c>
      <c r="C84" s="101"/>
      <c r="D84" s="102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8.72727272727273" defaultRowHeight="12.5" outlineLevelCol="6"/>
  <cols>
    <col min="1" max="1" width="3.28181818181818" customWidth="1"/>
    <col min="2" max="2" width="20.4272727272727" style="19" customWidth="1"/>
    <col min="3" max="3" width="25.5727272727273" style="19" customWidth="1"/>
    <col min="4" max="4" width="26.5727272727273" style="19" customWidth="1"/>
    <col min="5" max="5" width="28.7090909090909" style="19" customWidth="1"/>
    <col min="6" max="6" width="18" customWidth="1"/>
    <col min="7" max="7" width="19.2818181818182" customWidth="1"/>
  </cols>
  <sheetData>
    <row r="1" ht="13.25"/>
    <row r="2" ht="24.75" customHeight="1" spans="2:7">
      <c r="B2" s="38" t="s">
        <v>50</v>
      </c>
      <c r="C2" s="39">
        <f>光伏发电!D10</f>
        <v>119.855</v>
      </c>
      <c r="D2" s="40" t="s">
        <v>51</v>
      </c>
      <c r="E2" s="41">
        <f>光伏发电!C30</f>
        <v>108.787</v>
      </c>
      <c r="F2" s="40" t="s">
        <v>52</v>
      </c>
      <c r="G2" s="42">
        <v>0.55</v>
      </c>
    </row>
    <row r="4" ht="20.1" customHeight="1" spans="2:5">
      <c r="B4" s="43" t="s">
        <v>53</v>
      </c>
      <c r="C4" s="43" t="s">
        <v>54</v>
      </c>
      <c r="D4" s="43" t="s">
        <v>55</v>
      </c>
      <c r="E4" s="43" t="s">
        <v>56</v>
      </c>
    </row>
    <row r="5" ht="20.1" customHeight="1" spans="2:5">
      <c r="B5" s="26">
        <v>1</v>
      </c>
      <c r="C5" s="27">
        <v>5</v>
      </c>
      <c r="D5" s="44">
        <v>108.787460386733</v>
      </c>
      <c r="E5" s="30">
        <f t="shared" ref="E5:E29" si="0">ROUND(D5*1000/$C$2,2)</f>
        <v>907.66</v>
      </c>
    </row>
    <row r="6" ht="20.1" customHeight="1" spans="2:5">
      <c r="B6" s="26">
        <v>2</v>
      </c>
      <c r="C6" s="27">
        <v>0.7</v>
      </c>
      <c r="D6" s="44">
        <v>103.348087367396</v>
      </c>
      <c r="E6" s="30">
        <f t="shared" si="0"/>
        <v>862.28</v>
      </c>
    </row>
    <row r="7" ht="20.1" customHeight="1" spans="2:5">
      <c r="B7" s="26">
        <v>3</v>
      </c>
      <c r="C7" s="27">
        <f>$C$6</f>
        <v>0.7</v>
      </c>
      <c r="D7" s="44">
        <v>102.624650755824</v>
      </c>
      <c r="E7" s="30">
        <f t="shared" si="0"/>
        <v>856.24</v>
      </c>
    </row>
    <row r="8" ht="20.1" customHeight="1" spans="2:5">
      <c r="B8" s="26">
        <v>4</v>
      </c>
      <c r="C8" s="27">
        <f t="shared" ref="C8:C29" si="1">$C$6</f>
        <v>0.7</v>
      </c>
      <c r="D8" s="44">
        <v>101.906278200534</v>
      </c>
      <c r="E8" s="30">
        <f t="shared" si="0"/>
        <v>850.25</v>
      </c>
    </row>
    <row r="9" ht="20.1" customHeight="1" spans="2:5">
      <c r="B9" s="26">
        <v>5</v>
      </c>
      <c r="C9" s="27">
        <f t="shared" si="1"/>
        <v>0.7</v>
      </c>
      <c r="D9" s="44">
        <v>101.192934253131</v>
      </c>
      <c r="E9" s="30">
        <f t="shared" si="0"/>
        <v>844.29</v>
      </c>
    </row>
    <row r="10" ht="20.1" customHeight="1" spans="2:5">
      <c r="B10" s="26">
        <v>6</v>
      </c>
      <c r="C10" s="27">
        <f t="shared" si="1"/>
        <v>0.7</v>
      </c>
      <c r="D10" s="44">
        <v>100.484583713358</v>
      </c>
      <c r="E10" s="30">
        <f t="shared" si="0"/>
        <v>838.38</v>
      </c>
    </row>
    <row r="11" ht="20.1" customHeight="1" spans="2:5">
      <c r="B11" s="26">
        <v>7</v>
      </c>
      <c r="C11" s="27">
        <f t="shared" si="1"/>
        <v>0.7</v>
      </c>
      <c r="D11" s="44">
        <v>99.781191627365</v>
      </c>
      <c r="E11" s="30">
        <f t="shared" si="0"/>
        <v>832.52</v>
      </c>
    </row>
    <row r="12" ht="20.1" customHeight="1" spans="2:5">
      <c r="B12" s="26">
        <v>8</v>
      </c>
      <c r="C12" s="27">
        <f t="shared" si="1"/>
        <v>0.7</v>
      </c>
      <c r="D12" s="44">
        <v>99.0827232859731</v>
      </c>
      <c r="E12" s="30">
        <f t="shared" si="0"/>
        <v>826.69</v>
      </c>
    </row>
    <row r="13" ht="20.1" customHeight="1" spans="2:5">
      <c r="B13" s="26">
        <v>9</v>
      </c>
      <c r="C13" s="27">
        <f t="shared" si="1"/>
        <v>0.7</v>
      </c>
      <c r="D13" s="44">
        <v>98.3891442229717</v>
      </c>
      <c r="E13" s="30">
        <f t="shared" si="0"/>
        <v>820.9</v>
      </c>
    </row>
    <row r="14" ht="20.1" customHeight="1" spans="2:5">
      <c r="B14" s="26">
        <v>10</v>
      </c>
      <c r="C14" s="27">
        <f t="shared" si="1"/>
        <v>0.7</v>
      </c>
      <c r="D14" s="44">
        <v>97.7004202134102</v>
      </c>
      <c r="E14" s="30">
        <f t="shared" si="0"/>
        <v>815.16</v>
      </c>
    </row>
    <row r="15" ht="20.1" customHeight="1" spans="2:5">
      <c r="B15" s="26">
        <v>11</v>
      </c>
      <c r="C15" s="27">
        <f t="shared" si="1"/>
        <v>0.7</v>
      </c>
      <c r="D15" s="44">
        <v>97.0165172719166</v>
      </c>
      <c r="E15" s="30">
        <f t="shared" si="0"/>
        <v>809.45</v>
      </c>
    </row>
    <row r="16" ht="20.1" customHeight="1" spans="2:5">
      <c r="B16" s="26">
        <v>12</v>
      </c>
      <c r="C16" s="27">
        <f t="shared" si="1"/>
        <v>0.7</v>
      </c>
      <c r="D16" s="44">
        <v>96.3374016510135</v>
      </c>
      <c r="E16" s="30">
        <f t="shared" si="0"/>
        <v>803.78</v>
      </c>
    </row>
    <row r="17" ht="20.1" customHeight="1" spans="2:5">
      <c r="B17" s="26">
        <v>13</v>
      </c>
      <c r="C17" s="27">
        <f t="shared" si="1"/>
        <v>0.7</v>
      </c>
      <c r="D17" s="44">
        <v>95.6630398394564</v>
      </c>
      <c r="E17" s="30">
        <f t="shared" si="0"/>
        <v>798.16</v>
      </c>
    </row>
    <row r="18" ht="20.1" customHeight="1" spans="2:5">
      <c r="B18" s="26">
        <v>14</v>
      </c>
      <c r="C18" s="27">
        <f t="shared" si="1"/>
        <v>0.7</v>
      </c>
      <c r="D18" s="44">
        <v>94.9933985605803</v>
      </c>
      <c r="E18" s="30">
        <f t="shared" si="0"/>
        <v>792.57</v>
      </c>
    </row>
    <row r="19" ht="20.1" customHeight="1" spans="2:5">
      <c r="B19" s="26">
        <v>15</v>
      </c>
      <c r="C19" s="27">
        <f t="shared" si="1"/>
        <v>0.7</v>
      </c>
      <c r="D19" s="44">
        <v>94.328444770656</v>
      </c>
      <c r="E19" s="30">
        <f t="shared" si="0"/>
        <v>787.02</v>
      </c>
    </row>
    <row r="20" ht="20.1" customHeight="1" spans="2:5">
      <c r="B20" s="26">
        <v>16</v>
      </c>
      <c r="C20" s="27">
        <f t="shared" si="1"/>
        <v>0.7</v>
      </c>
      <c r="D20" s="44">
        <v>93.6681456572615</v>
      </c>
      <c r="E20" s="30">
        <f t="shared" si="0"/>
        <v>781.51</v>
      </c>
    </row>
    <row r="21" ht="20.1" customHeight="1" spans="2:5">
      <c r="B21" s="26">
        <v>17</v>
      </c>
      <c r="C21" s="27">
        <f t="shared" si="1"/>
        <v>0.7</v>
      </c>
      <c r="D21" s="44">
        <v>93.0124686376605</v>
      </c>
      <c r="E21" s="30">
        <f t="shared" si="0"/>
        <v>776.04</v>
      </c>
    </row>
    <row r="22" ht="20.1" customHeight="1" spans="2:5">
      <c r="B22" s="26">
        <v>18</v>
      </c>
      <c r="C22" s="27">
        <f t="shared" si="1"/>
        <v>0.7</v>
      </c>
      <c r="D22" s="44">
        <v>92.361381357197</v>
      </c>
      <c r="E22" s="30">
        <f t="shared" si="0"/>
        <v>770.61</v>
      </c>
    </row>
    <row r="23" ht="20.1" customHeight="1" spans="2:5">
      <c r="B23" s="26">
        <v>19</v>
      </c>
      <c r="C23" s="27">
        <f t="shared" si="1"/>
        <v>0.7</v>
      </c>
      <c r="D23" s="44">
        <v>91.7148516876965</v>
      </c>
      <c r="E23" s="30">
        <f t="shared" si="0"/>
        <v>765.22</v>
      </c>
    </row>
    <row r="24" ht="20.1" customHeight="1" spans="2:5">
      <c r="B24" s="26">
        <v>20</v>
      </c>
      <c r="C24" s="27">
        <f t="shared" si="1"/>
        <v>0.7</v>
      </c>
      <c r="D24" s="44">
        <v>91.0728477258828</v>
      </c>
      <c r="E24" s="30">
        <f t="shared" si="0"/>
        <v>759.86</v>
      </c>
    </row>
    <row r="25" ht="20.1" customHeight="1" spans="2:5">
      <c r="B25" s="26">
        <v>21</v>
      </c>
      <c r="C25" s="27">
        <f t="shared" si="1"/>
        <v>0.7</v>
      </c>
      <c r="D25" s="44">
        <v>90.4353377918013</v>
      </c>
      <c r="E25" s="30">
        <f t="shared" si="0"/>
        <v>754.54</v>
      </c>
    </row>
    <row r="26" ht="20.1" customHeight="1" spans="2:5">
      <c r="B26" s="26">
        <v>22</v>
      </c>
      <c r="C26" s="27">
        <f t="shared" si="1"/>
        <v>0.7</v>
      </c>
      <c r="D26" s="44">
        <v>89.8022904272588</v>
      </c>
      <c r="E26" s="30">
        <f t="shared" si="0"/>
        <v>749.26</v>
      </c>
    </row>
    <row r="27" ht="20.1" customHeight="1" spans="2:5">
      <c r="B27" s="26">
        <v>23</v>
      </c>
      <c r="C27" s="27">
        <f t="shared" si="1"/>
        <v>0.7</v>
      </c>
      <c r="D27" s="44">
        <v>89.1736743942683</v>
      </c>
      <c r="E27" s="30">
        <f t="shared" si="0"/>
        <v>744.01</v>
      </c>
    </row>
    <row r="28" ht="20.1" customHeight="1" spans="2:5">
      <c r="B28" s="26">
        <v>24</v>
      </c>
      <c r="C28" s="27">
        <f t="shared" si="1"/>
        <v>0.7</v>
      </c>
      <c r="D28" s="44">
        <v>88.5494586735082</v>
      </c>
      <c r="E28" s="30">
        <f t="shared" si="0"/>
        <v>738.8</v>
      </c>
    </row>
    <row r="29" ht="20.1" customHeight="1" spans="2:5">
      <c r="B29" s="26">
        <v>25</v>
      </c>
      <c r="C29" s="27">
        <f t="shared" si="1"/>
        <v>0.7</v>
      </c>
      <c r="D29" s="44">
        <v>87.9296124627936</v>
      </c>
      <c r="E29" s="30">
        <f t="shared" si="0"/>
        <v>733.63</v>
      </c>
    </row>
    <row r="30" ht="20.1" customHeight="1" spans="2:5">
      <c r="B30" s="31" t="s">
        <v>57</v>
      </c>
      <c r="C30" s="31"/>
      <c r="D30" s="28">
        <f>SUM(D5:D29)</f>
        <v>2399.35634493565</v>
      </c>
      <c r="E30" s="31">
        <f>ROUND(D30*1000/$C$2,1)</f>
        <v>20018.8</v>
      </c>
    </row>
    <row r="31" ht="13" spans="2:2">
      <c r="B31" s="35"/>
    </row>
    <row r="32" ht="13" spans="2:2">
      <c r="B32" s="35"/>
    </row>
    <row r="33" ht="13" spans="2:2">
      <c r="B33" s="35"/>
    </row>
    <row r="34" ht="13" spans="2:2">
      <c r="B34" s="35"/>
    </row>
    <row r="35" ht="13" spans="2:2">
      <c r="B35" s="35"/>
    </row>
    <row r="36" ht="13" spans="2:2">
      <c r="B36" s="35"/>
    </row>
    <row r="37" ht="13" spans="2:2">
      <c r="B37" s="35"/>
    </row>
    <row r="38" ht="13" spans="2:2">
      <c r="B38" s="35"/>
    </row>
    <row r="39" ht="13" spans="2:2">
      <c r="B39" s="35"/>
    </row>
    <row r="40" ht="13" spans="2:2">
      <c r="B40" s="35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8.72727272727273" defaultRowHeight="12.5"/>
  <cols>
    <col min="1" max="1" width="3.70909090909091" customWidth="1"/>
    <col min="2" max="2" width="17.2818181818182" style="19" customWidth="1"/>
    <col min="3" max="3" width="18.5727272727273" style="19" customWidth="1"/>
    <col min="4" max="4" width="20.7090909090909" style="19" customWidth="1"/>
    <col min="5" max="5" width="19.8545454545455" style="19"/>
    <col min="6" max="6" width="21.5727272727273" style="19" customWidth="1"/>
    <col min="7" max="7" width="20.5727272727273" style="19" customWidth="1"/>
    <col min="8" max="8" width="18.1363636363636" customWidth="1"/>
    <col min="9" max="9" width="14.1363636363636" customWidth="1"/>
    <col min="10" max="10" width="24.4272727272727" customWidth="1"/>
    <col min="11" max="11" width="13" customWidth="1"/>
    <col min="12" max="12" width="14.7090909090909" customWidth="1"/>
    <col min="13" max="13" width="14.4272727272727" customWidth="1"/>
  </cols>
  <sheetData>
    <row r="1" ht="13.25"/>
    <row r="2" s="17" customFormat="1" ht="27.75" customHeight="1" spans="2:13">
      <c r="B2" s="20" t="s">
        <v>58</v>
      </c>
      <c r="C2" s="21">
        <f>'25年发电量'!$C$2</f>
        <v>119.855</v>
      </c>
      <c r="D2" s="22" t="s">
        <v>51</v>
      </c>
      <c r="E2" s="23">
        <f>光伏发电!C30</f>
        <v>108.787</v>
      </c>
      <c r="F2" s="22" t="s">
        <v>52</v>
      </c>
      <c r="G2" s="24">
        <f>'25年发电量'!G2</f>
        <v>0.55</v>
      </c>
      <c r="H2" s="22" t="s">
        <v>59</v>
      </c>
      <c r="I2" s="36" t="s">
        <v>12</v>
      </c>
      <c r="J2" s="22" t="s">
        <v>60</v>
      </c>
      <c r="K2" s="36">
        <v>40</v>
      </c>
      <c r="L2" s="22" t="s">
        <v>61</v>
      </c>
      <c r="M2" s="37">
        <v>360075</v>
      </c>
    </row>
    <row r="4" s="18" customFormat="1" ht="45.75" customHeight="1" spans="2:7">
      <c r="B4" s="25" t="s">
        <v>53</v>
      </c>
      <c r="C4" s="25" t="s">
        <v>54</v>
      </c>
      <c r="D4" s="25" t="s">
        <v>55</v>
      </c>
      <c r="E4" s="25" t="s">
        <v>62</v>
      </c>
      <c r="F4" s="25" t="s">
        <v>63</v>
      </c>
      <c r="G4" s="25" t="s">
        <v>56</v>
      </c>
    </row>
    <row r="5" ht="20.1" customHeight="1" spans="2:7">
      <c r="B5" s="26" t="s">
        <v>64</v>
      </c>
      <c r="C5" s="27" t="s">
        <v>64</v>
      </c>
      <c r="D5" s="27" t="s">
        <v>64</v>
      </c>
      <c r="E5" s="28" t="s">
        <v>64</v>
      </c>
      <c r="F5" s="27">
        <f>ROUND(-($M$2)/10000,2)</f>
        <v>-36.01</v>
      </c>
      <c r="G5" s="28" t="s">
        <v>64</v>
      </c>
    </row>
    <row r="6" ht="20.1" customHeight="1" spans="2:7">
      <c r="B6" s="26">
        <v>1</v>
      </c>
      <c r="C6" s="27">
        <v>5</v>
      </c>
      <c r="D6" s="29">
        <v>108.787460386733</v>
      </c>
      <c r="E6" s="28">
        <f t="shared" ref="E6:E30" si="0">D6*$G$2*1000</f>
        <v>59833.1032127031</v>
      </c>
      <c r="F6" s="27">
        <f>ROUND(E6/10000+F5,2)</f>
        <v>-30.03</v>
      </c>
      <c r="G6" s="30">
        <f t="shared" ref="G6:G30" si="1">ROUND(D6*1000/$C$2,2)</f>
        <v>907.66</v>
      </c>
    </row>
    <row r="7" ht="20.1" customHeight="1" spans="2:7">
      <c r="B7" s="26">
        <v>2</v>
      </c>
      <c r="C7" s="27">
        <v>0.7</v>
      </c>
      <c r="D7" s="29">
        <v>103.348087367396</v>
      </c>
      <c r="E7" s="28">
        <f t="shared" si="0"/>
        <v>56841.448052068</v>
      </c>
      <c r="F7" s="27">
        <f t="shared" ref="F7:F30" si="2">ROUND(E7/10000+F6,2)</f>
        <v>-24.35</v>
      </c>
      <c r="G7" s="30">
        <f t="shared" si="1"/>
        <v>862.28</v>
      </c>
    </row>
    <row r="8" ht="20.1" customHeight="1" spans="2:7">
      <c r="B8" s="26">
        <v>3</v>
      </c>
      <c r="C8" s="27">
        <v>0.7</v>
      </c>
      <c r="D8" s="29">
        <v>102.624650755824</v>
      </c>
      <c r="E8" s="28">
        <f t="shared" si="0"/>
        <v>56443.5579157033</v>
      </c>
      <c r="F8" s="27">
        <f t="shared" si="2"/>
        <v>-18.71</v>
      </c>
      <c r="G8" s="30">
        <f t="shared" si="1"/>
        <v>856.24</v>
      </c>
    </row>
    <row r="9" ht="20.1" customHeight="1" spans="2:7">
      <c r="B9" s="26">
        <v>4</v>
      </c>
      <c r="C9" s="27">
        <v>0.7</v>
      </c>
      <c r="D9" s="29">
        <v>101.906278200534</v>
      </c>
      <c r="E9" s="28">
        <f t="shared" si="0"/>
        <v>56048.4530102937</v>
      </c>
      <c r="F9" s="27">
        <f t="shared" si="2"/>
        <v>-13.11</v>
      </c>
      <c r="G9" s="30">
        <f t="shared" si="1"/>
        <v>850.25</v>
      </c>
    </row>
    <row r="10" ht="20.1" customHeight="1" spans="2:7">
      <c r="B10" s="26">
        <v>5</v>
      </c>
      <c r="C10" s="27">
        <v>0.7</v>
      </c>
      <c r="D10" s="29">
        <v>101.192934253131</v>
      </c>
      <c r="E10" s="28">
        <f t="shared" si="0"/>
        <v>55656.1138392218</v>
      </c>
      <c r="F10" s="27">
        <f t="shared" si="2"/>
        <v>-7.54</v>
      </c>
      <c r="G10" s="30">
        <f t="shared" si="1"/>
        <v>844.29</v>
      </c>
    </row>
    <row r="11" ht="20.1" customHeight="1" spans="2:7">
      <c r="B11" s="26">
        <v>6</v>
      </c>
      <c r="C11" s="27">
        <v>0.7</v>
      </c>
      <c r="D11" s="29">
        <v>100.484583713358</v>
      </c>
      <c r="E11" s="28">
        <f t="shared" si="0"/>
        <v>55266.521042347</v>
      </c>
      <c r="F11" s="27">
        <f t="shared" si="2"/>
        <v>-2.01</v>
      </c>
      <c r="G11" s="30">
        <f t="shared" si="1"/>
        <v>838.38</v>
      </c>
    </row>
    <row r="12" ht="20.1" customHeight="1" spans="2:7">
      <c r="B12" s="26">
        <v>7</v>
      </c>
      <c r="C12" s="27">
        <v>0.7</v>
      </c>
      <c r="D12" s="29">
        <v>99.781191627365</v>
      </c>
      <c r="E12" s="28">
        <f t="shared" si="0"/>
        <v>54879.6553950507</v>
      </c>
      <c r="F12" s="27">
        <f t="shared" si="2"/>
        <v>3.48</v>
      </c>
      <c r="G12" s="30">
        <f t="shared" si="1"/>
        <v>832.52</v>
      </c>
    </row>
    <row r="13" ht="20.1" customHeight="1" spans="2:7">
      <c r="B13" s="26">
        <v>8</v>
      </c>
      <c r="C13" s="27">
        <v>0.7</v>
      </c>
      <c r="D13" s="29">
        <v>99.0827232859731</v>
      </c>
      <c r="E13" s="28">
        <f t="shared" si="0"/>
        <v>54495.4978072852</v>
      </c>
      <c r="F13" s="27">
        <f t="shared" si="2"/>
        <v>8.93</v>
      </c>
      <c r="G13" s="30">
        <f t="shared" si="1"/>
        <v>826.69</v>
      </c>
    </row>
    <row r="14" ht="20.1" customHeight="1" spans="2:7">
      <c r="B14" s="26">
        <v>9</v>
      </c>
      <c r="C14" s="27">
        <v>0.7</v>
      </c>
      <c r="D14" s="29">
        <v>98.3891442229717</v>
      </c>
      <c r="E14" s="28">
        <f t="shared" si="0"/>
        <v>54114.0293226345</v>
      </c>
      <c r="F14" s="27">
        <f t="shared" si="2"/>
        <v>14.34</v>
      </c>
      <c r="G14" s="30">
        <f t="shared" si="1"/>
        <v>820.9</v>
      </c>
    </row>
    <row r="15" ht="20.1" customHeight="1" spans="2:7">
      <c r="B15" s="26">
        <v>10</v>
      </c>
      <c r="C15" s="27">
        <v>0.7</v>
      </c>
      <c r="D15" s="29">
        <v>97.7004202134102</v>
      </c>
      <c r="E15" s="28">
        <f t="shared" si="0"/>
        <v>53735.2311173756</v>
      </c>
      <c r="F15" s="27">
        <f t="shared" si="2"/>
        <v>19.71</v>
      </c>
      <c r="G15" s="30">
        <f t="shared" si="1"/>
        <v>815.16</v>
      </c>
    </row>
    <row r="16" ht="20.1" customHeight="1" spans="2:7">
      <c r="B16" s="26">
        <v>11</v>
      </c>
      <c r="C16" s="27">
        <v>0.7</v>
      </c>
      <c r="D16" s="29">
        <v>97.0165172719166</v>
      </c>
      <c r="E16" s="28">
        <f t="shared" si="0"/>
        <v>53359.0844995541</v>
      </c>
      <c r="F16" s="27">
        <f t="shared" si="2"/>
        <v>25.05</v>
      </c>
      <c r="G16" s="30">
        <f t="shared" si="1"/>
        <v>809.45</v>
      </c>
    </row>
    <row r="17" ht="20.1" customHeight="1" spans="2:7">
      <c r="B17" s="26">
        <v>12</v>
      </c>
      <c r="C17" s="27">
        <v>0.7</v>
      </c>
      <c r="D17" s="29">
        <v>96.3374016510135</v>
      </c>
      <c r="E17" s="28">
        <f t="shared" si="0"/>
        <v>52985.5709080574</v>
      </c>
      <c r="F17" s="27">
        <f t="shared" si="2"/>
        <v>30.35</v>
      </c>
      <c r="G17" s="30">
        <f t="shared" si="1"/>
        <v>803.78</v>
      </c>
    </row>
    <row r="18" ht="20.1" customHeight="1" spans="2:7">
      <c r="B18" s="26">
        <v>13</v>
      </c>
      <c r="C18" s="27">
        <v>0.7</v>
      </c>
      <c r="D18" s="29">
        <v>95.6630398394564</v>
      </c>
      <c r="E18" s="28">
        <f t="shared" si="0"/>
        <v>52614.671911701</v>
      </c>
      <c r="F18" s="27">
        <f t="shared" si="2"/>
        <v>35.61</v>
      </c>
      <c r="G18" s="30">
        <f t="shared" si="1"/>
        <v>798.16</v>
      </c>
    </row>
    <row r="19" ht="20.1" customHeight="1" spans="2:7">
      <c r="B19" s="26">
        <v>14</v>
      </c>
      <c r="C19" s="27">
        <v>0.7</v>
      </c>
      <c r="D19" s="29">
        <v>94.9933985605803</v>
      </c>
      <c r="E19" s="28">
        <f t="shared" si="0"/>
        <v>52246.3692083191</v>
      </c>
      <c r="F19" s="27">
        <f t="shared" si="2"/>
        <v>40.83</v>
      </c>
      <c r="G19" s="30">
        <f t="shared" si="1"/>
        <v>792.57</v>
      </c>
    </row>
    <row r="20" ht="20.1" customHeight="1" spans="2:7">
      <c r="B20" s="26">
        <v>15</v>
      </c>
      <c r="C20" s="27">
        <v>0.7</v>
      </c>
      <c r="D20" s="29">
        <v>94.328444770656</v>
      </c>
      <c r="E20" s="28">
        <f t="shared" si="0"/>
        <v>51880.6446238608</v>
      </c>
      <c r="F20" s="27">
        <f t="shared" si="2"/>
        <v>46.02</v>
      </c>
      <c r="G20" s="30">
        <f t="shared" si="1"/>
        <v>787.02</v>
      </c>
    </row>
    <row r="21" ht="20.1" customHeight="1" spans="2:7">
      <c r="B21" s="26">
        <v>16</v>
      </c>
      <c r="C21" s="27">
        <v>0.7</v>
      </c>
      <c r="D21" s="29">
        <v>93.6681456572615</v>
      </c>
      <c r="E21" s="28">
        <f t="shared" si="0"/>
        <v>51517.4801114938</v>
      </c>
      <c r="F21" s="27">
        <f t="shared" si="2"/>
        <v>51.17</v>
      </c>
      <c r="G21" s="30">
        <f t="shared" si="1"/>
        <v>781.51</v>
      </c>
    </row>
    <row r="22" ht="20.1" customHeight="1" spans="2:7">
      <c r="B22" s="26">
        <v>17</v>
      </c>
      <c r="C22" s="27">
        <v>0.7</v>
      </c>
      <c r="D22" s="29">
        <v>93.0124686376605</v>
      </c>
      <c r="E22" s="28">
        <f t="shared" si="0"/>
        <v>51156.8577507133</v>
      </c>
      <c r="F22" s="27">
        <f t="shared" si="2"/>
        <v>56.29</v>
      </c>
      <c r="G22" s="30">
        <f t="shared" si="1"/>
        <v>776.04</v>
      </c>
    </row>
    <row r="23" ht="20.1" customHeight="1" spans="2:7">
      <c r="B23" s="26">
        <v>18</v>
      </c>
      <c r="C23" s="27">
        <v>0.7</v>
      </c>
      <c r="D23" s="29">
        <v>92.361381357197</v>
      </c>
      <c r="E23" s="28">
        <f t="shared" si="0"/>
        <v>50798.7597464583</v>
      </c>
      <c r="F23" s="27">
        <f t="shared" si="2"/>
        <v>61.37</v>
      </c>
      <c r="G23" s="30">
        <f t="shared" si="1"/>
        <v>770.61</v>
      </c>
    </row>
    <row r="24" ht="20.1" customHeight="1" spans="2:7">
      <c r="B24" s="26">
        <v>19</v>
      </c>
      <c r="C24" s="27">
        <v>0.7</v>
      </c>
      <c r="D24" s="29">
        <v>91.7148516876965</v>
      </c>
      <c r="E24" s="28">
        <f t="shared" si="0"/>
        <v>50443.1684282331</v>
      </c>
      <c r="F24" s="27">
        <f t="shared" si="2"/>
        <v>66.41</v>
      </c>
      <c r="G24" s="30">
        <f t="shared" si="1"/>
        <v>765.22</v>
      </c>
    </row>
    <row r="25" ht="20.1" customHeight="1" spans="2:7">
      <c r="B25" s="26">
        <v>20</v>
      </c>
      <c r="C25" s="27">
        <v>0.7</v>
      </c>
      <c r="D25" s="29">
        <v>91.0728477258828</v>
      </c>
      <c r="E25" s="28">
        <f t="shared" si="0"/>
        <v>50090.0662492355</v>
      </c>
      <c r="F25" s="27">
        <f t="shared" si="2"/>
        <v>71.42</v>
      </c>
      <c r="G25" s="30">
        <f t="shared" si="1"/>
        <v>759.86</v>
      </c>
    </row>
    <row r="26" ht="20.1" customHeight="1" spans="2:7">
      <c r="B26" s="26">
        <v>21</v>
      </c>
      <c r="C26" s="27">
        <v>0.7</v>
      </c>
      <c r="D26" s="29">
        <v>90.4353377918013</v>
      </c>
      <c r="E26" s="28">
        <f t="shared" si="0"/>
        <v>49739.4357854907</v>
      </c>
      <c r="F26" s="27">
        <f t="shared" si="2"/>
        <v>76.39</v>
      </c>
      <c r="G26" s="30">
        <f t="shared" si="1"/>
        <v>754.54</v>
      </c>
    </row>
    <row r="27" ht="20.1" customHeight="1" spans="2:7">
      <c r="B27" s="26">
        <v>22</v>
      </c>
      <c r="C27" s="27">
        <v>0.7</v>
      </c>
      <c r="D27" s="29">
        <v>89.8022904272588</v>
      </c>
      <c r="E27" s="28">
        <f t="shared" si="0"/>
        <v>49391.2597349923</v>
      </c>
      <c r="F27" s="27">
        <f t="shared" si="2"/>
        <v>81.33</v>
      </c>
      <c r="G27" s="30">
        <f t="shared" si="1"/>
        <v>749.26</v>
      </c>
    </row>
    <row r="28" ht="20.1" customHeight="1" spans="2:7">
      <c r="B28" s="26">
        <v>23</v>
      </c>
      <c r="C28" s="27">
        <v>0.7</v>
      </c>
      <c r="D28" s="29">
        <v>89.1736743942683</v>
      </c>
      <c r="E28" s="28">
        <f t="shared" si="0"/>
        <v>49045.5209168476</v>
      </c>
      <c r="F28" s="27">
        <f t="shared" si="2"/>
        <v>86.23</v>
      </c>
      <c r="G28" s="30">
        <f t="shared" si="1"/>
        <v>744.01</v>
      </c>
    </row>
    <row r="29" ht="20.1" customHeight="1" spans="2:7">
      <c r="B29" s="26">
        <v>24</v>
      </c>
      <c r="C29" s="27">
        <v>0.7</v>
      </c>
      <c r="D29" s="29">
        <v>88.5494586735082</v>
      </c>
      <c r="E29" s="28">
        <f t="shared" si="0"/>
        <v>48702.2022704295</v>
      </c>
      <c r="F29" s="27">
        <f t="shared" si="2"/>
        <v>91.1</v>
      </c>
      <c r="G29" s="30">
        <f t="shared" si="1"/>
        <v>738.8</v>
      </c>
    </row>
    <row r="30" ht="20.1" customHeight="1" spans="2:7">
      <c r="B30" s="26">
        <v>25</v>
      </c>
      <c r="C30" s="27">
        <v>0.7</v>
      </c>
      <c r="D30" s="29">
        <v>87.9296124627936</v>
      </c>
      <c r="E30" s="28">
        <f t="shared" si="0"/>
        <v>48361.2868545365</v>
      </c>
      <c r="F30" s="27">
        <f t="shared" si="2"/>
        <v>95.94</v>
      </c>
      <c r="G30" s="30">
        <f t="shared" si="1"/>
        <v>733.63</v>
      </c>
    </row>
    <row r="31" ht="27.75" customHeight="1" spans="2:7">
      <c r="B31" s="31" t="s">
        <v>65</v>
      </c>
      <c r="C31" s="32"/>
      <c r="D31" s="33">
        <f>SUM(D6:D30)</f>
        <v>2399.35634493565</v>
      </c>
      <c r="E31" s="34">
        <f>SUM(E6:E30)/10000</f>
        <v>131.964598971461</v>
      </c>
      <c r="F31" s="32"/>
      <c r="G31" s="32"/>
    </row>
    <row r="32" ht="13" spans="2:2">
      <c r="B32" s="35"/>
    </row>
    <row r="33" ht="13" spans="2:2">
      <c r="B33" s="35"/>
    </row>
    <row r="34" ht="13" spans="2:2">
      <c r="B34" s="35"/>
    </row>
    <row r="35" ht="13" spans="2:2">
      <c r="B35" s="35"/>
    </row>
    <row r="36" ht="13" spans="2:2">
      <c r="B36" s="35"/>
    </row>
    <row r="37" ht="13" spans="2:2">
      <c r="B37" s="35"/>
    </row>
    <row r="38" ht="13" spans="2:2">
      <c r="B38" s="35"/>
    </row>
    <row r="39" ht="13" spans="2:2">
      <c r="B39" s="35"/>
    </row>
    <row r="40" ht="13" spans="2:2">
      <c r="B40" s="35"/>
    </row>
    <row r="41" ht="13" spans="2:2">
      <c r="B41" s="35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8.72727272727273" defaultRowHeight="12.5" outlineLevelCol="6"/>
  <cols>
    <col min="2" max="2" width="9.13636363636364"/>
    <col min="3" max="3" width="12.2818181818182" customWidth="1"/>
    <col min="4" max="4" width="10.5727272727273" customWidth="1"/>
    <col min="5" max="5" width="13.7090909090909" customWidth="1"/>
    <col min="6" max="6" width="12.7090909090909" customWidth="1"/>
    <col min="7" max="7" width="9.57272727272727" customWidth="1"/>
  </cols>
  <sheetData>
    <row r="2" ht="20.1" customHeight="1" spans="2:7">
      <c r="B2" s="12" t="s">
        <v>66</v>
      </c>
      <c r="C2" s="12" t="s">
        <v>67</v>
      </c>
      <c r="D2" s="12" t="s">
        <v>68</v>
      </c>
      <c r="E2" s="12" t="s">
        <v>69</v>
      </c>
      <c r="F2" s="12" t="s">
        <v>70</v>
      </c>
      <c r="G2" s="12" t="s">
        <v>71</v>
      </c>
    </row>
    <row r="3" ht="20.1" customHeight="1" spans="2:7">
      <c r="B3" s="13" t="s">
        <v>72</v>
      </c>
      <c r="C3" s="14" t="s">
        <v>64</v>
      </c>
      <c r="D3" s="14" t="s">
        <v>64</v>
      </c>
      <c r="E3" s="15">
        <f>ROUND(F3/25,3)</f>
        <v>95.974</v>
      </c>
      <c r="F3" s="15">
        <f>'25年发电量'!D30</f>
        <v>2399.35634493565</v>
      </c>
      <c r="G3" s="14" t="s">
        <v>73</v>
      </c>
    </row>
    <row r="4" ht="20.1" customHeight="1" spans="2:7">
      <c r="B4" s="13" t="s">
        <v>74</v>
      </c>
      <c r="C4" s="14">
        <v>0.3015</v>
      </c>
      <c r="D4" s="14" t="s">
        <v>75</v>
      </c>
      <c r="E4" s="15">
        <f>ROUND($E$3*C4,3)</f>
        <v>28.936</v>
      </c>
      <c r="F4" s="15">
        <f>ROUND(E4*25,3)</f>
        <v>723.4</v>
      </c>
      <c r="G4" s="14" t="s">
        <v>76</v>
      </c>
    </row>
    <row r="5" ht="20.1" customHeight="1" spans="2:7">
      <c r="B5" s="13" t="s">
        <v>77</v>
      </c>
      <c r="C5" s="14">
        <v>0.0022</v>
      </c>
      <c r="D5" s="14" t="s">
        <v>75</v>
      </c>
      <c r="E5" s="15">
        <f>ROUND($E$3*C5,3)</f>
        <v>0.211</v>
      </c>
      <c r="F5" s="15">
        <f>ROUND(E5*25,3)</f>
        <v>5.275</v>
      </c>
      <c r="G5" s="14" t="s">
        <v>76</v>
      </c>
    </row>
    <row r="6" ht="20.1" customHeight="1" spans="2:7">
      <c r="B6" s="13" t="s">
        <v>78</v>
      </c>
      <c r="C6" s="14">
        <v>0.828</v>
      </c>
      <c r="D6" s="14" t="s">
        <v>75</v>
      </c>
      <c r="E6" s="15">
        <f>ROUND($E$3*C6,3)</f>
        <v>79.466</v>
      </c>
      <c r="F6" s="15">
        <f>ROUND(E6*25,3)</f>
        <v>1986.65</v>
      </c>
      <c r="G6" s="14" t="s">
        <v>76</v>
      </c>
    </row>
    <row r="7" ht="20.1" customHeight="1" spans="2:7">
      <c r="B7" s="13" t="s">
        <v>79</v>
      </c>
      <c r="C7" s="14">
        <v>0.0101</v>
      </c>
      <c r="D7" s="14" t="s">
        <v>75</v>
      </c>
      <c r="E7" s="15">
        <f>ROUND($E$3*C7,3)</f>
        <v>0.969</v>
      </c>
      <c r="F7" s="15">
        <f>ROUND(E7*25,3)</f>
        <v>24.225</v>
      </c>
      <c r="G7" s="14" t="s">
        <v>76</v>
      </c>
    </row>
    <row r="8" ht="20.1" customHeight="1" spans="2:7">
      <c r="B8" s="13" t="s">
        <v>80</v>
      </c>
      <c r="C8" s="14">
        <v>0.0152</v>
      </c>
      <c r="D8" s="14" t="s">
        <v>75</v>
      </c>
      <c r="E8" s="15">
        <f>ROUND($E$3*C8,3)</f>
        <v>1.459</v>
      </c>
      <c r="F8" s="15">
        <f>ROUND(E8*25,3)</f>
        <v>36.475</v>
      </c>
      <c r="G8" s="14" t="s">
        <v>76</v>
      </c>
    </row>
    <row r="9" ht="13" spans="3:3">
      <c r="C9" s="16" t="s">
        <v>81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3"/>
  <sheetViews>
    <sheetView showGridLines="0" zoomScaleSheetLayoutView="60" workbookViewId="0">
      <selection activeCell="F2" sqref="F2"/>
    </sheetView>
  </sheetViews>
  <sheetFormatPr defaultColWidth="8.72727272727273" defaultRowHeight="12.5" outlineLevelRow="2"/>
  <cols>
    <col min="1" max="1" width="11.4272727272727"/>
    <col min="2" max="2" width="14"/>
    <col min="3" max="3" width="21.2818181818182"/>
    <col min="4" max="4" width="11.4272727272727"/>
    <col min="5" max="5" width="19.2818181818182"/>
    <col min="6" max="6" width="19.1363636363636"/>
    <col min="7" max="7" width="16.4272727272727"/>
    <col min="8" max="8" width="21.8545454545455"/>
    <col min="9" max="9" width="16.4272727272727"/>
    <col min="10" max="10" width="19.1363636363636"/>
  </cols>
  <sheetData>
    <row r="1" ht="14" spans="1:10">
      <c r="A1" s="1" t="s">
        <v>82</v>
      </c>
      <c r="B1" s="1" t="s">
        <v>83</v>
      </c>
      <c r="C1" s="1" t="s">
        <v>84</v>
      </c>
      <c r="D1" s="1" t="s">
        <v>85</v>
      </c>
      <c r="E1" s="1" t="s">
        <v>86</v>
      </c>
      <c r="F1" s="1" t="s">
        <v>87</v>
      </c>
      <c r="G1" s="1" t="s">
        <v>88</v>
      </c>
      <c r="H1" s="1" t="s">
        <v>89</v>
      </c>
      <c r="I1" s="1" t="s">
        <v>90</v>
      </c>
      <c r="J1" s="8" t="s">
        <v>91</v>
      </c>
    </row>
    <row r="2" ht="15.75" spans="1:10">
      <c r="A2" s="2">
        <v>1</v>
      </c>
      <c r="B2" s="3" t="s">
        <v>92</v>
      </c>
      <c r="C2" s="3" t="s">
        <v>93</v>
      </c>
      <c r="D2" s="4">
        <v>1</v>
      </c>
      <c r="E2" s="4">
        <v>255</v>
      </c>
      <c r="F2" s="5">
        <v>5</v>
      </c>
      <c r="G2" s="6">
        <v>0.005</v>
      </c>
      <c r="H2" s="3" t="s">
        <v>94</v>
      </c>
      <c r="I2" s="9">
        <v>0.05</v>
      </c>
      <c r="J2" s="10">
        <v>0.007</v>
      </c>
    </row>
    <row r="3" ht="15.75" spans="1:10">
      <c r="A3" s="7">
        <v>2</v>
      </c>
      <c r="B3" s="3" t="s">
        <v>95</v>
      </c>
      <c r="C3" s="3" t="s">
        <v>96</v>
      </c>
      <c r="D3" s="4">
        <v>460</v>
      </c>
      <c r="E3" s="4">
        <v>260</v>
      </c>
      <c r="F3" s="5">
        <v>3</v>
      </c>
      <c r="G3" s="6">
        <v>0.005</v>
      </c>
      <c r="H3" s="3" t="s">
        <v>94</v>
      </c>
      <c r="I3" s="9">
        <v>0.05</v>
      </c>
      <c r="J3" s="11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2018-11-27T08:44:44Z</dcterms:created>
  <cp:lastPrinted>2023-02-17T09:15:30Z</cp:lastPrinted>
  <dcterms:modified xsi:type="dcterms:W3CDTF">2024-12-17T02:32:40Z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7094B754EEF045BE89BADB446269E6BE_11</vt:lpwstr>
  </property>
  <property fmtid="{D5CDD505-2E9C-101B-9397-08002B2CF9AE}" pid="3" name="KSOProductBuildVer">
    <vt:lpwstr>2052-12.1.0.19302</vt:lpwstr>
  </property>
</Properties>
</file>