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820" windowHeight="1185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<sst xmlns="http://schemas.openxmlformats.org/spreadsheetml/2006/main" count="168" uniqueCount="148">
  <si>
    <t>光伏组件发电项目产能预估报告书</t>
  </si>
  <si>
    <t>报告编号</t>
  </si>
  <si>
    <t>报告日期</t>
  </si>
  <si>
    <t>场地信息</t>
  </si>
  <si>
    <t>地点</t>
  </si>
  <si>
    <t>郑州</t>
  </si>
  <si>
    <t>经纬度</t>
  </si>
  <si>
    <t>34°46′ 113°40′</t>
  </si>
  <si>
    <t>水平面总辐照量</t>
  </si>
  <si>
    <t>4603.39 MJ/m²/年</t>
  </si>
  <si>
    <t>光伏系统信息</t>
  </si>
  <si>
    <t>组件类型</t>
  </si>
  <si>
    <t>单晶硅</t>
  </si>
  <si>
    <t>峰值功率</t>
  </si>
  <si>
    <t>275Wp</t>
  </si>
  <si>
    <t>组件数量</t>
  </si>
  <si>
    <t>系统容量</t>
  </si>
  <si>
    <t>29.1 kW</t>
  </si>
  <si>
    <t>安装方式</t>
  </si>
  <si>
    <t>固定集成</t>
  </si>
  <si>
    <t>设计寿命</t>
  </si>
  <si>
    <t>25年</t>
  </si>
  <si>
    <t>逆变器效率</t>
  </si>
  <si>
    <t>逆变器额定功率</t>
  </si>
  <si>
    <t>6.75kW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</si>
  <si>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</si>
  <si>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</si>
  <si>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</si>
  <si>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</si>
  <si>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</si>
  <si>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</si>
  <si>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</si>
  <si>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</si>
  <si>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</si>
  <si>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</si>
  <si>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</si>
  <si>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</si>
  <si>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</si>
  <si>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</si>
  <si>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</si>
  <si>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</si>
  <si>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</si>
  <si>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</si>
  <si>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</si>
  <si>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</si>
  <si>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</si>
  <si>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</si>
  <si>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</si>
  <si>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</si>
  <si>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</si>
  <si>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</si>
  <si>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</si>
  <si>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</si>
  <si>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</si>
  <si>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</si>
  <si>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</si>
  <si>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</si>
  <si>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</si>
  <si>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</si>
  <si>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</si>
  <si>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</si>
  <si>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</si>
  <si>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</si>
  <si>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</si>
  <si>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25232小时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</si>
  <si>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</si>
  <si>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</si>
  <si>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</si>
  <si>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</si>
  <si>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</si>
  <si>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</si>
  <si>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</si>
  <si>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</si>
  <si>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</si>
  <si>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</si>
  <si>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</si>
  <si>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</si>
  <si>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</si>
  <si>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</si>
  <si>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</si>
  <si>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</si>
  <si>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</si>
  <si>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</si>
  <si>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</si>
  <si>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</si>
  <si>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</si>
  <si>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--</t>
  </si>
  <si>
    <t>静态投资回收期(年)</t>
  </si>
  <si>
    <t>未收回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</si>
  <si>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</si>
  <si>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</si>
  <si>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</si>
  <si>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</si>
  <si>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</si>
  <si>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</si>
  <si>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</si>
  <si>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</si>
  <si>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</si>
  <si>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</si>
  <si>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</si>
  <si>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</si>
  <si>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</si>
  <si>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</si>
  <si>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</si>
  <si>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</si>
  <si>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</si>
  <si>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</si>
  <si>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</si>
  <si>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</si>
  <si>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</si>
  <si>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</si>
  <si>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</si>
  <si>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</si>
  <si>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</si>
  <si>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</si>
  <si>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</si>
  <si>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</si>
  <si>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</si>
  <si>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</si>
  <si>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1957×992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</si>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</sst>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  <font>
      <sz val="12"/>
      <name val="Tahoma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 applyProtection="1">
      <alignment horizontal="center" vertical="center"/>
    </xf>
    <xf numFmtId="1" fontId="2" fillId="0" borderId="3" xfId="0" applyNumberFormat="1" applyFont="1" applyFill="1" applyBorder="1" applyAlignment="1" applyProtection="1">
      <alignment horizontal="center" vertical="center"/>
    </xf>
    <xf numFmtId="176" fontId="2" fillId="0" borderId="3" xfId="0" applyNumberFormat="1" applyFont="1" applyFill="1" applyBorder="1" applyAlignment="1" applyProtection="1">
      <alignment horizontal="center" vertical="center"/>
    </xf>
    <xf numFmtId="10" fontId="2" fillId="0" borderId="3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2" fillId="0" borderId="4" xfId="0" applyFont="1" applyFill="1" applyBorder="1" applyAlignment="1" applyProtection="1">
      <alignment horizontal="center" vertical="center"/>
    </xf>
    <xf numFmtId="177" fontId="2" fillId="0" borderId="3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0" fontId="12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180" fontId="14" fillId="8" borderId="0" xfId="0" applyNumberFormat="1" applyFont="1" applyFill="1" applyAlignment="1">
      <alignment horizontal="center" vertical="center"/>
    </xf>
    <xf numFmtId="181" fontId="14" fillId="8" borderId="0" xfId="0" applyNumberFormat="1" applyFont="1" applyFill="1" applyAlignment="1">
      <alignment horizontal="center" vertical="center"/>
    </xf>
    <xf numFmtId="49" fontId="13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2" fontId="15" fillId="0" borderId="3" xfId="0" applyNumberFormat="1" applyFont="1" applyBorder="1" applyAlignment="1">
      <alignment horizontal="center" vertical="center"/>
    </xf>
    <xf numFmtId="182" fontId="16" fillId="0" borderId="3" xfId="0" applyNumberFormat="1" applyFont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2" fontId="17" fillId="8" borderId="3" xfId="0" applyNumberFormat="1" applyFont="1" applyFill="1" applyBorder="1" applyAlignment="1">
      <alignment horizontal="center" vertical="center"/>
    </xf>
    <xf numFmtId="183" fontId="17" fillId="8" borderId="5" xfId="0" applyNumberFormat="1" applyFont="1" applyFill="1" applyBorder="1" applyAlignment="1">
      <alignment horizontal="center" vertical="center"/>
    </xf>
    <xf numFmtId="0" fontId="16" fillId="7" borderId="9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8" fillId="8" borderId="7" xfId="0" applyNumberFormat="1" applyFont="1" applyFill="1" applyBorder="1" applyAlignment="1">
      <alignment horizontal="center" vertical="center"/>
    </xf>
    <xf numFmtId="2" fontId="16" fillId="0" borderId="3" xfId="0" applyNumberFormat="1" applyFont="1" applyBorder="1" applyAlignment="1">
      <alignment horizontal="center" vertical="center"/>
    </xf>
    <xf numFmtId="184" fontId="17" fillId="8" borderId="9" xfId="0" applyNumberFormat="1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7" borderId="8" xfId="0" applyFont="1" applyFill="1" applyBorder="1" applyAlignment="1">
      <alignment horizontal="center" vertical="center"/>
    </xf>
    <xf numFmtId="176" fontId="13" fillId="0" borderId="7" xfId="0" applyNumberFormat="1" applyFont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3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3" xfId="0" applyFont="1" applyFill="1" applyBorder="1" applyAlignment="1" applyProtection="1">
      <alignment horizontal="center" vertical="center"/>
    </xf>
    <xf numFmtId="2" fontId="2" fillId="5" borderId="3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3" xfId="0" applyFont="1" applyFill="1" applyBorder="1" applyAlignment="1" applyProtection="1">
      <alignment horizontal="center" vertical="center"/>
    </xf>
    <xf numFmtId="2" fontId="28" fillId="0" borderId="3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75.5</c:v>
                </c:pt>
                <c:pt idx="1">
                  <c:v>76.8</c:v>
                </c:pt>
                <c:pt idx="2">
                  <c:v>119.1</c:v>
                </c:pt>
                <c:pt idx="3">
                  <c:v>136.4</c:v>
                </c:pt>
                <c:pt idx="4">
                  <c:v>160.4</c:v>
                </c:pt>
                <c:pt idx="5">
                  <c:v>156.7</c:v>
                </c:pt>
                <c:pt idx="6">
                  <c:v>150.8</c:v>
                </c:pt>
                <c:pt idx="7">
                  <c:v>126.3</c:v>
                </c:pt>
                <c:pt idx="8">
                  <c:v>101.2</c:v>
                </c:pt>
                <c:pt idx="9">
                  <c:v>85.5</c:v>
                </c:pt>
                <c:pt idx="10">
                  <c:v>50.6</c:v>
                </c:pt>
                <c:pt idx="11">
                  <c:v>68.2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586058440"/>
        <c:axId val="925139605"/>
      </c:barChart>
      <c:catAx>
        <c:axId val="58605844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25139605"/>
        <c:crosses val="autoZero"/>
        <c:auto val="1"/>
        <c:lblAlgn val="ctr"/>
        <c:lblOffset val="100"/>
        <c:noMultiLvlLbl val="0"/>
      </c:catAx>
      <c:valAx>
        <c:axId val="92513960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86058440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1.95498</c:v>
                </c:pt>
                <c:pt idx="1">
                  <c:v>1.98508</c:v>
                </c:pt>
                <c:pt idx="2">
                  <c:v>3.01764</c:v>
                </c:pt>
                <c:pt idx="3">
                  <c:v>3.3935</c:v>
                </c:pt>
                <c:pt idx="4">
                  <c:v>3.82447</c:v>
                </c:pt>
                <c:pt idx="5">
                  <c:v>3.67102</c:v>
                </c:pt>
                <c:pt idx="6">
                  <c:v>3.52828</c:v>
                </c:pt>
                <c:pt idx="7">
                  <c:v>2.98592</c:v>
                </c:pt>
                <c:pt idx="8">
                  <c:v>2.42438</c:v>
                </c:pt>
                <c:pt idx="9">
                  <c:v>2.12133</c:v>
                </c:pt>
                <c:pt idx="10">
                  <c:v>1.29391</c:v>
                </c:pt>
                <c:pt idx="11">
                  <c:v>1.76592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348400244"/>
        <c:axId val="890925364"/>
      </c:barChart>
      <c:catAx>
        <c:axId val="3484002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90925364"/>
        <c:crosses val="autoZero"/>
        <c:auto val="0"/>
        <c:lblAlgn val="ctr"/>
        <c:lblOffset val="100"/>
        <c:tickLblSkip val="1"/>
        <c:noMultiLvlLbl val="0"/>
      </c:catAx>
      <c:valAx>
        <c:axId val="89092536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48400244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31.9664</c:v>
                </c:pt>
                <c:pt idx="1">
                  <c:v>31.7427</c:v>
                </c:pt>
                <c:pt idx="2">
                  <c:v>31.5205</c:v>
                </c:pt>
                <c:pt idx="3">
                  <c:v>31.2998</c:v>
                </c:pt>
                <c:pt idx="4">
                  <c:v>31.0807</c:v>
                </c:pt>
                <c:pt idx="5">
                  <c:v>30.8632</c:v>
                </c:pt>
                <c:pt idx="6">
                  <c:v>30.6471</c:v>
                </c:pt>
                <c:pt idx="7">
                  <c:v>30.4326</c:v>
                </c:pt>
                <c:pt idx="8">
                  <c:v>30.2196</c:v>
                </c:pt>
                <c:pt idx="9">
                  <c:v>30.008</c:v>
                </c:pt>
                <c:pt idx="10">
                  <c:v>29.798</c:v>
                </c:pt>
                <c:pt idx="11">
                  <c:v>29.5894</c:v>
                </c:pt>
                <c:pt idx="12">
                  <c:v>29.3823</c:v>
                </c:pt>
                <c:pt idx="13">
                  <c:v>29.1766</c:v>
                </c:pt>
                <c:pt idx="14">
                  <c:v>28.9724</c:v>
                </c:pt>
                <c:pt idx="15">
                  <c:v>28.7695</c:v>
                </c:pt>
                <c:pt idx="16">
                  <c:v>28.5682</c:v>
                </c:pt>
                <c:pt idx="17">
                  <c:v>28.3682</c:v>
                </c:pt>
                <c:pt idx="18">
                  <c:v>28.1696</c:v>
                </c:pt>
                <c:pt idx="19">
                  <c:v>27.9724</c:v>
                </c:pt>
                <c:pt idx="20">
                  <c:v>27.7766</c:v>
                </c:pt>
                <c:pt idx="21">
                  <c:v>27.5822</c:v>
                </c:pt>
                <c:pt idx="22">
                  <c:v>27.3891</c:v>
                </c:pt>
                <c:pt idx="23">
                  <c:v>27.1974</c:v>
                </c:pt>
                <c:pt idx="24">
                  <c:v>27.007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196209453"/>
        <c:axId val="78350874"/>
      </c:barChart>
      <c:catAx>
        <c:axId val="196209453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350874"/>
        <c:crosses val="autoZero"/>
        <c:auto val="1"/>
        <c:lblAlgn val="ctr"/>
        <c:lblOffset val="100"/>
        <c:noMultiLvlLbl val="0"/>
      </c:catAx>
      <c:valAx>
        <c:axId val="7835087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9620945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-28.9746741225649</c:v>
                </c:pt>
                <c:pt idx="1">
                  <c:v>-28.7916289023393</c:v>
                </c:pt>
                <c:pt idx="2">
                  <c:v>-28.5732121477917</c:v>
                </c:pt>
                <c:pt idx="3">
                  <c:v>-28.3176131323123</c:v>
                </c:pt>
                <c:pt idx="4">
                  <c:v>-28.0229598019879</c:v>
                </c:pt>
                <c:pt idx="5">
                  <c:v>-27.6873058696175</c:v>
                </c:pt>
                <c:pt idx="6">
                  <c:v>-27.3086277903338</c:v>
                </c:pt>
                <c:pt idx="7">
                  <c:v>-26.8848116140065</c:v>
                </c:pt>
                <c:pt idx="8">
                  <c:v>-26.4136697094081</c:v>
                </c:pt>
                <c:pt idx="9">
                  <c:v>-25.8929373549165</c:v>
                </c:pt>
                <c:pt idx="10">
                  <c:v>-25.3202391903183</c:v>
                </c:pt>
                <c:pt idx="11">
                  <c:v>-24.6931155240524</c:v>
                </c:pt>
                <c:pt idx="12">
                  <c:v>-24.0090084900058</c:v>
                </c:pt>
                <c:pt idx="13">
                  <c:v>-23.2652600477303</c:v>
                </c:pt>
                <c:pt idx="14">
                  <c:v>-22.459104819703</c:v>
                </c:pt>
                <c:pt idx="15">
                  <c:v>-21.621243819703</c:v>
                </c:pt>
                <c:pt idx="16">
                  <c:v>-20.790267819703</c:v>
                </c:pt>
                <c:pt idx="17">
                  <c:v>-19.966128819703</c:v>
                </c:pt>
                <c:pt idx="18">
                  <c:v>-19.148778819703</c:v>
                </c:pt>
                <c:pt idx="19">
                  <c:v>-18.338170819703</c:v>
                </c:pt>
                <c:pt idx="20">
                  <c:v>-17.534256819703</c:v>
                </c:pt>
                <c:pt idx="21">
                  <c:v>-16.736990819703</c:v>
                </c:pt>
                <c:pt idx="22">
                  <c:v>-15.946325819703</c:v>
                </c:pt>
                <c:pt idx="23">
                  <c:v>-15.162215819703</c:v>
                </c:pt>
                <c:pt idx="24">
                  <c:v>-14.384614819703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868008301"/>
        <c:axId val="99499127"/>
      </c:barChart>
      <c:catAx>
        <c:axId val="868008301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9499127"/>
        <c:crosses val="autoZero"/>
        <c:auto val="1"/>
        <c:lblAlgn val="ctr"/>
        <c:lblOffset val="100"/>
        <c:noMultiLvlLbl val="0"/>
      </c:catAx>
      <c:valAx>
        <c:axId val="99499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6800830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604000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80725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309880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613650" y="688975"/>
        <a:ext cx="986472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590280" y="1525905"/>
        <a:ext cx="9698355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I54" sqref="I54"/>
    </sheetView>
  </sheetViews>
  <sheetFormatPr defaultColWidth="8.72727272727273" defaultRowHeight="13" outlineLevelCol="4"/>
  <cols>
    <col min="1" max="1" width="17.1363636363636" style="66" customWidth="1"/>
    <col min="2" max="2" width="24.4272727272727" style="66" customWidth="1"/>
    <col min="3" max="3" width="22.5727272727273" style="66" customWidth="1"/>
    <col min="4" max="4" width="32.2818181818182" style="66" customWidth="1"/>
  </cols>
  <sheetData>
    <row r="1" ht="35.25" customHeight="1" spans="1:4">
      <c r="A1" s="67" t="s">
        <v>0</v>
      </c>
      <c r="B1" s="67"/>
      <c r="C1" s="67"/>
      <c r="D1" s="67"/>
    </row>
    <row r="2" s="63" customFormat="1" ht="15.5" spans="1:4">
      <c r="A2" s="68" t="s">
        <v>1</v>
      </c>
      <c r="B2" s="68"/>
      <c r="C2" s="69" t="s">
        <v>2</v>
      </c>
      <c r="D2" s="70">
        <v>45951</v>
      </c>
    </row>
    <row r="3" ht="5.25" customHeight="1" spans="1:4">
      <c r="A3" s="69"/>
      <c r="B3" s="68"/>
      <c r="C3" s="68"/>
      <c r="D3" s="68"/>
    </row>
    <row r="4" s="63" customFormat="1" ht="15.5" spans="1:4">
      <c r="A4" s="71" t="s">
        <v>3</v>
      </c>
      <c r="B4" s="72"/>
      <c r="C4" s="72"/>
      <c r="D4" s="73"/>
    </row>
    <row r="5" s="63" customFormat="1" ht="15.5" spans="1:4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6.2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4">
      <c r="A7" s="69"/>
      <c r="B7" s="69"/>
      <c r="C7" s="68"/>
      <c r="D7" s="68"/>
    </row>
    <row r="8" s="63" customFormat="1" ht="16.25" spans="1:4">
      <c r="A8" s="83" t="s">
        <v>10</v>
      </c>
      <c r="B8" s="84"/>
      <c r="C8" s="84"/>
      <c r="D8" s="85"/>
    </row>
    <row r="9" s="63" customFormat="1" ht="15.5" spans="1:4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.5" spans="1:4">
      <c r="A10" s="74" t="s">
        <v>15</v>
      </c>
      <c r="B10" s="75">
        <v>106</v>
      </c>
      <c r="C10" s="90" t="s">
        <v>16</v>
      </c>
      <c r="D10" s="91" t="s">
        <v>17</v>
      </c>
    </row>
    <row r="11" s="63" customFormat="1" ht="15.5" spans="1:4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.5" spans="1:4">
      <c r="A12" s="74" t="s">
        <v>22</v>
      </c>
      <c r="B12" s="93">
        <v>0.96</v>
      </c>
      <c r="C12" s="90" t="s">
        <v>23</v>
      </c>
      <c r="D12" s="77" t="s">
        <v>24</v>
      </c>
    </row>
    <row r="13" s="63" customFormat="1" ht="15.5" spans="1:4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6.25" spans="1:4">
      <c r="A14" s="95" t="s">
        <v>27</v>
      </c>
      <c r="B14" s="96">
        <v>0.0248</v>
      </c>
      <c r="C14" s="97" t="s">
        <v>28</v>
      </c>
      <c r="D14" s="98">
        <v>0.838576</v>
      </c>
    </row>
    <row r="15" s="63" customFormat="1" ht="6" customHeight="1" spans="1:4">
      <c r="A15" s="68"/>
      <c r="B15" s="68"/>
      <c r="C15" s="68"/>
      <c r="D15" s="68"/>
    </row>
    <row r="16" s="63" customFormat="1" ht="16.25" spans="1:4">
      <c r="A16" s="83" t="s">
        <v>29</v>
      </c>
      <c r="B16" s="84"/>
      <c r="C16" s="84"/>
      <c r="D16" s="85"/>
    </row>
    <row r="17" s="63" customFormat="1" ht="15.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.5" spans="1:4">
      <c r="A18" s="74" t="s">
        <v>34</v>
      </c>
      <c r="B18" s="75">
        <v>75.5</v>
      </c>
      <c r="C18" s="9">
        <v>1.95498</v>
      </c>
      <c r="D18" s="101">
        <v>6.1</v>
      </c>
    </row>
    <row r="19" s="63" customFormat="1" ht="15.5" spans="1:4">
      <c r="A19" s="74" t="s">
        <v>35</v>
      </c>
      <c r="B19" s="102">
        <v>76.8</v>
      </c>
      <c r="C19" s="103">
        <v>1.98508</v>
      </c>
      <c r="D19" s="104">
        <v>6.2</v>
      </c>
    </row>
    <row r="20" s="63" customFormat="1" ht="15.5" spans="1:4">
      <c r="A20" s="74" t="s">
        <v>36</v>
      </c>
      <c r="B20" s="75">
        <v>119.1</v>
      </c>
      <c r="C20" s="9">
        <v>3.01764</v>
      </c>
      <c r="D20" s="101">
        <v>9.4</v>
      </c>
    </row>
    <row r="21" s="63" customFormat="1" ht="15.5" spans="1:4">
      <c r="A21" s="74" t="s">
        <v>37</v>
      </c>
      <c r="B21" s="102">
        <v>136.4</v>
      </c>
      <c r="C21" s="103">
        <v>3.3935</v>
      </c>
      <c r="D21" s="104">
        <v>10.6</v>
      </c>
    </row>
    <row r="22" s="63" customFormat="1" ht="15.5" spans="1:4">
      <c r="A22" s="74" t="s">
        <v>38</v>
      </c>
      <c r="B22" s="75">
        <v>160.4</v>
      </c>
      <c r="C22" s="9">
        <v>3.82447</v>
      </c>
      <c r="D22" s="101">
        <v>12</v>
      </c>
    </row>
    <row r="23" s="63" customFormat="1" ht="15.5" spans="1:4">
      <c r="A23" s="74" t="s">
        <v>39</v>
      </c>
      <c r="B23" s="102">
        <v>156.7</v>
      </c>
      <c r="C23" s="103">
        <v>3.67102</v>
      </c>
      <c r="D23" s="104">
        <v>11.5</v>
      </c>
    </row>
    <row r="24" s="63" customFormat="1" ht="15.5" spans="1:4">
      <c r="A24" s="74" t="s">
        <v>40</v>
      </c>
      <c r="B24" s="75">
        <v>150.8</v>
      </c>
      <c r="C24" s="9">
        <v>3.52828</v>
      </c>
      <c r="D24" s="101">
        <v>11</v>
      </c>
    </row>
    <row r="25" s="63" customFormat="1" ht="15.5" spans="1:4">
      <c r="A25" s="74" t="s">
        <v>41</v>
      </c>
      <c r="B25" s="102">
        <v>126.3</v>
      </c>
      <c r="C25" s="103">
        <v>2.98592</v>
      </c>
      <c r="D25" s="104">
        <v>9.3</v>
      </c>
    </row>
    <row r="26" s="63" customFormat="1" ht="15.5" spans="1:4">
      <c r="A26" s="74" t="s">
        <v>42</v>
      </c>
      <c r="B26" s="75">
        <v>101.2</v>
      </c>
      <c r="C26" s="9">
        <v>2.42438</v>
      </c>
      <c r="D26" s="101">
        <v>7.6</v>
      </c>
    </row>
    <row r="27" s="63" customFormat="1" ht="15.5" spans="1:4">
      <c r="A27" s="74" t="s">
        <v>43</v>
      </c>
      <c r="B27" s="102">
        <v>85.5</v>
      </c>
      <c r="C27" s="103">
        <v>2.12133</v>
      </c>
      <c r="D27" s="104">
        <v>6.6</v>
      </c>
    </row>
    <row r="28" s="63" customFormat="1" ht="15.5" spans="1:4">
      <c r="A28" s="74" t="s">
        <v>44</v>
      </c>
      <c r="B28" s="75">
        <v>50.6</v>
      </c>
      <c r="C28" s="9">
        <v>1.29391</v>
      </c>
      <c r="D28" s="101">
        <v>4</v>
      </c>
    </row>
    <row r="29" s="63" customFormat="1" ht="15.5" spans="1:4">
      <c r="A29" s="74" t="s">
        <v>45</v>
      </c>
      <c r="B29" s="102">
        <v>68.2</v>
      </c>
      <c r="C29" s="103">
        <v>1.76592</v>
      </c>
      <c r="D29" s="104">
        <v>5.5</v>
      </c>
    </row>
    <row r="30" s="64" customFormat="1" ht="15.5" spans="1:4">
      <c r="A30" s="105" t="s">
        <v>46</v>
      </c>
      <c r="B30" s="106">
        <v>1307.7</v>
      </c>
      <c r="C30" s="107">
        <f>SUM(C18:C29)</f>
        <v>31.96643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31.96643</v>
      </c>
      <c r="C31" s="111"/>
      <c r="D31" s="112"/>
    </row>
    <row r="32" ht="14" spans="1:4">
      <c r="A32" s="68"/>
      <c r="B32" s="68"/>
      <c r="C32" s="113"/>
      <c r="D32" s="68"/>
    </row>
    <row r="33" ht="18.25" spans="1:4">
      <c r="A33" s="109" t="s">
        <v>48</v>
      </c>
      <c r="B33" s="114" t="s">
        <v>49</v>
      </c>
      <c r="C33" s="115"/>
      <c r="D33" s="116"/>
    </row>
    <row r="34" ht="14" spans="1:4">
      <c r="A34" s="68"/>
      <c r="B34" s="68"/>
      <c r="C34" s="68"/>
      <c r="D34" s="68"/>
    </row>
    <row r="35" ht="14" spans="1:4">
      <c r="A35" s="69"/>
      <c r="B35" s="69"/>
      <c r="C35" s="69"/>
      <c r="D35" s="68"/>
    </row>
    <row r="36" ht="14" spans="1:4">
      <c r="A36" s="69"/>
      <c r="B36" s="69"/>
      <c r="C36" s="69"/>
      <c r="D36" s="68"/>
    </row>
    <row r="37" ht="14" spans="1:4">
      <c r="A37" s="69"/>
      <c r="B37" s="69"/>
      <c r="C37" s="69"/>
      <c r="D37" s="68"/>
    </row>
    <row r="38" ht="14" spans="1:4">
      <c r="A38" s="69"/>
      <c r="B38" s="69"/>
      <c r="C38" s="69"/>
      <c r="D38" s="68"/>
    </row>
    <row r="39" ht="14" spans="1:4">
      <c r="A39" s="69"/>
      <c r="B39" s="69"/>
      <c r="C39" s="69"/>
      <c r="D39" s="68"/>
    </row>
    <row r="40" ht="14" spans="1:4">
      <c r="A40" s="68"/>
      <c r="B40" s="68"/>
      <c r="C40" s="68"/>
      <c r="D40" s="68"/>
    </row>
    <row r="41" ht="14" spans="1:4">
      <c r="A41" s="68"/>
      <c r="B41" s="68"/>
      <c r="C41" s="68"/>
      <c r="D41" s="68"/>
    </row>
    <row r="42" ht="14" spans="1:4">
      <c r="A42" s="69"/>
      <c r="B42" s="69"/>
      <c r="C42" s="68"/>
      <c r="D42" s="68"/>
    </row>
    <row r="43" ht="14" spans="1:4">
      <c r="A43" s="69"/>
      <c r="B43" s="69"/>
      <c r="C43" s="68"/>
      <c r="D43" s="68"/>
    </row>
    <row r="44" ht="14" spans="1:4">
      <c r="A44" s="68"/>
      <c r="B44" s="68"/>
      <c r="C44" s="68"/>
      <c r="D44" s="68"/>
    </row>
    <row r="45" ht="14" spans="1:4">
      <c r="A45" s="68"/>
      <c r="B45" s="68"/>
      <c r="C45" s="68"/>
      <c r="D45" s="68"/>
    </row>
    <row r="46" ht="14" spans="1:4">
      <c r="A46" s="68"/>
      <c r="B46" s="68"/>
      <c r="C46" s="68"/>
      <c r="D46" s="68"/>
    </row>
    <row r="47" ht="14" spans="1:4">
      <c r="A47" s="68"/>
      <c r="B47" s="68"/>
      <c r="C47" s="68"/>
      <c r="D47" s="68"/>
    </row>
    <row r="48" ht="14" spans="1:4">
      <c r="A48" s="68"/>
      <c r="B48" s="68"/>
      <c r="C48" s="68"/>
      <c r="D48" s="68"/>
    </row>
    <row r="49" ht="14" spans="1:4">
      <c r="A49" s="68"/>
      <c r="B49" s="68"/>
      <c r="C49" s="68"/>
      <c r="D49" s="68"/>
    </row>
    <row r="50" ht="14" spans="1:4">
      <c r="A50" s="68"/>
      <c r="B50" s="68"/>
      <c r="C50" s="68"/>
      <c r="D50" s="68"/>
    </row>
    <row r="51" ht="14" spans="1:4">
      <c r="A51" s="68"/>
      <c r="B51" s="68"/>
      <c r="C51" s="68"/>
      <c r="D51" s="68"/>
    </row>
    <row r="52" ht="14" spans="1:4">
      <c r="A52" s="68"/>
      <c r="B52" s="68"/>
      <c r="C52" s="68"/>
      <c r="D52" s="68"/>
    </row>
    <row r="53" s="63" customFormat="1" ht="15.5"/>
    <row r="54" s="63" customFormat="1" ht="15.5"/>
    <row r="55" ht="13.5" customHeight="1"/>
    <row r="56" ht="14" spans="1:4">
      <c r="A56" s="68"/>
      <c r="B56" s="68"/>
      <c r="C56" s="68"/>
      <c r="D56" s="68"/>
    </row>
    <row r="83" ht="14" spans="1:4">
      <c r="A83" s="117" t="s">
        <v>50</v>
      </c>
      <c r="B83" s="118" t="s">
        <v>51</v>
      </c>
      <c r="C83" s="118"/>
      <c r="D83" s="119"/>
    </row>
    <row r="84" ht="1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13" workbookViewId="0">
      <selection activeCell="B32" sqref="B32:D32"/>
    </sheetView>
  </sheetViews>
  <sheetFormatPr defaultColWidth="8.72727272727273" defaultRowHeight="12.5" outlineLevelCol="6"/>
  <cols>
    <col min="1" max="1" width="3.28181818181818" customWidth="1"/>
    <col min="2" max="2" width="20.4272727272727" style="25" customWidth="1"/>
    <col min="3" max="3" width="25.5727272727273" style="25" customWidth="1"/>
    <col min="4" max="4" width="26.5727272727273" style="25" customWidth="1"/>
    <col min="5" max="5" width="28.7090909090909" style="25" customWidth="1"/>
    <col min="6" max="6" width="26.4272727272727" customWidth="1"/>
    <col min="7" max="7" width="19.2818181818182" customWidth="1"/>
  </cols>
  <sheetData>
    <row r="1" ht="13.25"/>
    <row r="2" ht="24.75" customHeight="1" spans="2:7">
      <c r="B2" s="55" t="s">
        <v>54</v>
      </c>
      <c r="C2" s="56" t="str">
        <f>光伏发电!D10</f>
        <v>29.1 kW</v>
      </c>
      <c r="D2" s="57" t="s">
        <v>55</v>
      </c>
      <c r="E2" s="58">
        <f>光伏发电!C30</f>
        <v>31.96643</v>
      </c>
      <c r="F2" s="57" t="s">
        <v>56</v>
      </c>
      <c r="G2" s="59">
        <v>10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5">
      <c r="B5" s="32">
        <v>1</v>
      </c>
      <c r="C5" s="33">
        <v>3</v>
      </c>
      <c r="D5" s="35">
        <v>31.9664</v>
      </c>
      <c r="E5" s="36">
        <v>1097</v>
      </c>
    </row>
    <row r="6" ht="20.1" customHeight="1" spans="2:5">
      <c r="B6" s="32">
        <v>2</v>
      </c>
      <c r="C6" s="33">
        <v>0.7</v>
      </c>
      <c r="D6" s="35">
        <v>31.7427</v>
      </c>
      <c r="E6" s="36">
        <v>1089</v>
      </c>
    </row>
    <row r="7" ht="20.1" customHeight="1" spans="2:5">
      <c r="B7" s="32">
        <v>3</v>
      </c>
      <c r="C7" s="33">
        <f>$C$6</f>
        <v>0.7</v>
      </c>
      <c r="D7" s="35">
        <v>31.5205</v>
      </c>
      <c r="E7" s="36">
        <v>1081</v>
      </c>
    </row>
    <row r="8" ht="20.1" customHeight="1" spans="2:5">
      <c r="B8" s="32">
        <v>4</v>
      </c>
      <c r="C8" s="33">
        <f t="shared" ref="C8:C29" si="0">$C$6</f>
        <v>0.7</v>
      </c>
      <c r="D8" s="35">
        <v>31.2998</v>
      </c>
      <c r="E8" s="36">
        <v>1074</v>
      </c>
    </row>
    <row r="9" ht="20.1" customHeight="1" spans="2:5">
      <c r="B9" s="32">
        <v>5</v>
      </c>
      <c r="C9" s="33">
        <f t="shared" si="0"/>
        <v>0.7</v>
      </c>
      <c r="D9" s="35">
        <v>31.0807</v>
      </c>
      <c r="E9" s="36">
        <v>1066</v>
      </c>
    </row>
    <row r="10" ht="20.1" customHeight="1" spans="2:5">
      <c r="B10" s="32">
        <v>6</v>
      </c>
      <c r="C10" s="33">
        <f t="shared" si="0"/>
        <v>0.7</v>
      </c>
      <c r="D10" s="35">
        <v>30.8632</v>
      </c>
      <c r="E10" s="36">
        <v>1059</v>
      </c>
    </row>
    <row r="11" ht="20.1" customHeight="1" spans="2:5">
      <c r="B11" s="32">
        <v>7</v>
      </c>
      <c r="C11" s="33">
        <f t="shared" si="0"/>
        <v>0.7</v>
      </c>
      <c r="D11" s="35">
        <v>30.6471</v>
      </c>
      <c r="E11" s="36">
        <v>1051</v>
      </c>
    </row>
    <row r="12" ht="20.1" customHeight="1" spans="2:5">
      <c r="B12" s="32">
        <v>8</v>
      </c>
      <c r="C12" s="33">
        <f t="shared" si="0"/>
        <v>0.7</v>
      </c>
      <c r="D12" s="35">
        <v>30.4326</v>
      </c>
      <c r="E12" s="36">
        <v>1044</v>
      </c>
    </row>
    <row r="13" ht="20.1" customHeight="1" spans="2:5">
      <c r="B13" s="32">
        <v>9</v>
      </c>
      <c r="C13" s="33">
        <f t="shared" si="0"/>
        <v>0.7</v>
      </c>
      <c r="D13" s="35">
        <v>30.2196</v>
      </c>
      <c r="E13" s="36">
        <v>1037</v>
      </c>
    </row>
    <row r="14" ht="20.1" customHeight="1" spans="2:5">
      <c r="B14" s="32">
        <v>10</v>
      </c>
      <c r="C14" s="33">
        <f t="shared" si="0"/>
        <v>0.7</v>
      </c>
      <c r="D14" s="35">
        <v>30.008</v>
      </c>
      <c r="E14" s="36">
        <v>1029</v>
      </c>
    </row>
    <row r="15" ht="20.1" customHeight="1" spans="2:5">
      <c r="B15" s="32">
        <v>11</v>
      </c>
      <c r="C15" s="33">
        <f t="shared" si="0"/>
        <v>0.7</v>
      </c>
      <c r="D15" s="35">
        <v>29.798</v>
      </c>
      <c r="E15" s="36">
        <v>1022</v>
      </c>
    </row>
    <row r="16" ht="20.1" customHeight="1" spans="2:5">
      <c r="B16" s="32">
        <v>12</v>
      </c>
      <c r="C16" s="33">
        <f t="shared" si="0"/>
        <v>0.7</v>
      </c>
      <c r="D16" s="35">
        <v>29.5894</v>
      </c>
      <c r="E16" s="36">
        <v>1015</v>
      </c>
    </row>
    <row r="17" ht="20.1" customHeight="1" spans="2:5">
      <c r="B17" s="32">
        <v>13</v>
      </c>
      <c r="C17" s="33">
        <f t="shared" si="0"/>
        <v>0.7</v>
      </c>
      <c r="D17" s="35">
        <v>29.3823</v>
      </c>
      <c r="E17" s="36">
        <v>1008</v>
      </c>
    </row>
    <row r="18" ht="20.1" customHeight="1" spans="2:5">
      <c r="B18" s="32">
        <v>14</v>
      </c>
      <c r="C18" s="33">
        <f t="shared" si="0"/>
        <v>0.7</v>
      </c>
      <c r="D18" s="35">
        <v>29.1766</v>
      </c>
      <c r="E18" s="36">
        <v>1001</v>
      </c>
    </row>
    <row r="19" ht="20.1" customHeight="1" spans="2:5">
      <c r="B19" s="32">
        <v>15</v>
      </c>
      <c r="C19" s="33">
        <f t="shared" si="0"/>
        <v>0.7</v>
      </c>
      <c r="D19" s="35">
        <v>28.9724</v>
      </c>
      <c r="E19" s="36">
        <v>994</v>
      </c>
    </row>
    <row r="20" ht="20.1" customHeight="1" spans="2:5">
      <c r="B20" s="32">
        <v>16</v>
      </c>
      <c r="C20" s="33">
        <f t="shared" si="0"/>
        <v>0.7</v>
      </c>
      <c r="D20" s="35">
        <v>28.7695</v>
      </c>
      <c r="E20" s="36">
        <v>987</v>
      </c>
    </row>
    <row r="21" ht="20.1" customHeight="1" spans="2:5">
      <c r="B21" s="32">
        <v>17</v>
      </c>
      <c r="C21" s="33">
        <f t="shared" si="0"/>
        <v>0.7</v>
      </c>
      <c r="D21" s="35">
        <v>28.5682</v>
      </c>
      <c r="E21" s="36">
        <v>980</v>
      </c>
    </row>
    <row r="22" ht="20.1" customHeight="1" spans="2:5">
      <c r="B22" s="32">
        <v>18</v>
      </c>
      <c r="C22" s="33">
        <f t="shared" si="0"/>
        <v>0.7</v>
      </c>
      <c r="D22" s="35">
        <v>28.3682</v>
      </c>
      <c r="E22" s="36">
        <v>973</v>
      </c>
    </row>
    <row r="23" ht="20.1" customHeight="1" spans="2:5">
      <c r="B23" s="32">
        <v>19</v>
      </c>
      <c r="C23" s="33">
        <f t="shared" si="0"/>
        <v>0.7</v>
      </c>
      <c r="D23" s="35">
        <v>28.1696</v>
      </c>
      <c r="E23" s="36">
        <v>966</v>
      </c>
    </row>
    <row r="24" ht="20.1" customHeight="1" spans="2:5">
      <c r="B24" s="32">
        <v>20</v>
      </c>
      <c r="C24" s="33">
        <f t="shared" si="0"/>
        <v>0.7</v>
      </c>
      <c r="D24" s="35">
        <v>27.9724</v>
      </c>
      <c r="E24" s="36">
        <v>960</v>
      </c>
    </row>
    <row r="25" ht="20.1" customHeight="1" spans="2:5">
      <c r="B25" s="32">
        <v>21</v>
      </c>
      <c r="C25" s="33">
        <f t="shared" si="0"/>
        <v>0.7</v>
      </c>
      <c r="D25" s="35">
        <v>27.7766</v>
      </c>
      <c r="E25" s="36">
        <v>953</v>
      </c>
    </row>
    <row r="26" ht="20.1" customHeight="1" spans="2:5">
      <c r="B26" s="32">
        <v>22</v>
      </c>
      <c r="C26" s="33">
        <f t="shared" si="0"/>
        <v>0.7</v>
      </c>
      <c r="D26" s="35">
        <v>27.5822</v>
      </c>
      <c r="E26" s="36">
        <v>946</v>
      </c>
    </row>
    <row r="27" ht="20.1" customHeight="1" spans="2:5">
      <c r="B27" s="32">
        <v>23</v>
      </c>
      <c r="C27" s="33">
        <f t="shared" si="0"/>
        <v>0.7</v>
      </c>
      <c r="D27" s="35">
        <v>27.3891</v>
      </c>
      <c r="E27" s="36">
        <v>940</v>
      </c>
    </row>
    <row r="28" ht="20.1" customHeight="1" spans="2:5">
      <c r="B28" s="32">
        <v>24</v>
      </c>
      <c r="C28" s="33">
        <f t="shared" si="0"/>
        <v>0.7</v>
      </c>
      <c r="D28" s="35">
        <v>27.1974</v>
      </c>
      <c r="E28" s="36">
        <v>933</v>
      </c>
    </row>
    <row r="29" ht="20.1" customHeight="1" spans="2:5">
      <c r="B29" s="32">
        <v>25</v>
      </c>
      <c r="C29" s="33">
        <f t="shared" si="0"/>
        <v>0.7</v>
      </c>
      <c r="D29" s="35">
        <v>27.007</v>
      </c>
      <c r="E29" s="36">
        <v>926</v>
      </c>
    </row>
    <row r="30" ht="20.1" customHeight="1" spans="2:5">
      <c r="B30" s="37" t="s">
        <v>63</v>
      </c>
      <c r="C30" s="37"/>
      <c r="D30" s="35">
        <f>SUM(D5:D29)</f>
        <v>735.4995</v>
      </c>
      <c r="E30" s="61" t="s">
        <v>64</v>
      </c>
    </row>
    <row r="31" ht="13" spans="2:2">
      <c r="B31" s="42"/>
    </row>
    <row r="32" ht="14" spans="2:5">
      <c r="B32" s="62" t="s">
        <v>65</v>
      </c>
      <c r="C32" s="62"/>
      <c r="D32" s="62"/>
      <c r="E32"/>
    </row>
    <row r="33" ht="13" spans="2:2">
      <c r="B33" s="42"/>
    </row>
    <row r="34" ht="13" spans="2:2">
      <c r="B34" s="42"/>
    </row>
    <row r="35" ht="13" spans="2:2">
      <c r="B35" s="42"/>
    </row>
    <row r="36" ht="13" spans="2:2">
      <c r="B36" s="42"/>
    </row>
    <row r="37" ht="13" spans="2:2">
      <c r="B37" s="42"/>
    </row>
    <row r="38" ht="13" spans="2:2">
      <c r="B38" s="42"/>
    </row>
    <row r="39" ht="13" spans="2:2">
      <c r="B39" s="42"/>
    </row>
    <row r="40" ht="13" spans="2:2">
      <c r="B40" s="42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zoomScaleSheetLayoutView="60" topLeftCell="A15" workbookViewId="0">
      <selection activeCell="C10" sqref="C10"/>
    </sheetView>
  </sheetViews>
  <sheetFormatPr defaultColWidth="8.72727272727273" defaultRowHeight="12.5"/>
  <cols>
    <col min="1" max="1" width="3.70909090909091" customWidth="1"/>
    <col min="2" max="2" width="17.2818181818182" style="25" customWidth="1"/>
    <col min="3" max="3" width="18.5727272727273" style="25" customWidth="1"/>
    <col min="4" max="4" width="20.7090909090909" style="25" customWidth="1"/>
    <col min="5" max="5" width="19.8545454545455" style="25"/>
    <col min="6" max="6" width="21.5727272727273" style="25" customWidth="1"/>
    <col min="7" max="7" width="20.5727272727273" style="25" customWidth="1"/>
    <col min="8" max="8" width="25.8545454545455" customWidth="1"/>
    <col min="9" max="9" width="14.1363636363636" customWidth="1"/>
    <col min="10" max="10" width="23.1363636363636" customWidth="1"/>
    <col min="11" max="11" width="13" customWidth="1"/>
    <col min="12" max="12" width="22" customWidth="1"/>
    <col min="13" max="13" width="14.4272727272727" customWidth="1"/>
  </cols>
  <sheetData>
    <row r="1" ht="13.25"/>
    <row r="2" s="23" customFormat="1" ht="27.75" customHeight="1" spans="2:13">
      <c r="B2" s="26" t="s">
        <v>66</v>
      </c>
      <c r="C2" s="27" t="str">
        <f>'25年发电量'!$C$2</f>
        <v>29.1 kW</v>
      </c>
      <c r="D2" s="28" t="s">
        <v>55</v>
      </c>
      <c r="E2" s="29">
        <f>光伏发电!C30</f>
        <v>31.96643</v>
      </c>
      <c r="F2" s="28" t="s">
        <v>67</v>
      </c>
      <c r="G2" s="30" t="s">
        <v>68</v>
      </c>
      <c r="H2" s="28" t="s">
        <v>69</v>
      </c>
      <c r="I2" s="51">
        <v>10</v>
      </c>
      <c r="J2" s="28" t="s">
        <v>70</v>
      </c>
      <c r="K2" s="51">
        <v>0.15</v>
      </c>
      <c r="L2" s="28" t="s">
        <v>71</v>
      </c>
      <c r="M2" s="52">
        <v>39.56</v>
      </c>
    </row>
    <row r="4" s="24" customFormat="1" ht="45.75" customHeight="1" spans="2:13">
      <c r="B4" s="31" t="s">
        <v>57</v>
      </c>
      <c r="C4" s="31" t="s">
        <v>58</v>
      </c>
      <c r="D4" s="31" t="s">
        <v>59</v>
      </c>
      <c r="E4" s="31" t="s">
        <v>72</v>
      </c>
      <c r="F4" s="31" t="s">
        <v>73</v>
      </c>
      <c r="G4" s="31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7">
      <c r="B5" s="32">
        <v>1</v>
      </c>
      <c r="C5" s="33">
        <v>3</v>
      </c>
      <c r="D5" s="34">
        <v>31.9664</v>
      </c>
      <c r="E5" s="35">
        <v>1.11883</v>
      </c>
      <c r="F5" s="34">
        <v>-28.9746741225649</v>
      </c>
      <c r="G5" s="36">
        <v>1097</v>
      </c>
    </row>
    <row r="6" ht="20.1" customHeight="1" spans="2:7">
      <c r="B6" s="32">
        <v>2</v>
      </c>
      <c r="C6" s="33">
        <v>0.7</v>
      </c>
      <c r="D6" s="34">
        <v>31.7427</v>
      </c>
      <c r="E6" s="35">
        <v>1.08526</v>
      </c>
      <c r="F6" s="34">
        <v>-28.7916289023393</v>
      </c>
      <c r="G6" s="36">
        <v>1089</v>
      </c>
    </row>
    <row r="7" ht="20.1" customHeight="1" spans="2:7">
      <c r="B7" s="32">
        <v>3</v>
      </c>
      <c r="C7" s="33">
        <f>C6</f>
        <v>0.7</v>
      </c>
      <c r="D7" s="34">
        <v>31.5205</v>
      </c>
      <c r="E7" s="35">
        <v>1.07766</v>
      </c>
      <c r="F7" s="34">
        <v>-28.5732121477917</v>
      </c>
      <c r="G7" s="36">
        <v>1081</v>
      </c>
    </row>
    <row r="8" ht="20.1" customHeight="1" spans="2:7">
      <c r="B8" s="32">
        <v>4</v>
      </c>
      <c r="C8" s="33">
        <f t="shared" ref="C8:C29" si="0">C7</f>
        <v>0.7</v>
      </c>
      <c r="D8" s="34">
        <v>31.2998</v>
      </c>
      <c r="E8" s="35">
        <v>1.07012</v>
      </c>
      <c r="F8" s="34">
        <v>-28.3176131323123</v>
      </c>
      <c r="G8" s="36">
        <v>1074</v>
      </c>
    </row>
    <row r="9" ht="20.1" customHeight="1" spans="2:7">
      <c r="B9" s="32">
        <v>5</v>
      </c>
      <c r="C9" s="33">
        <f t="shared" si="0"/>
        <v>0.7</v>
      </c>
      <c r="D9" s="34">
        <v>31.0807</v>
      </c>
      <c r="E9" s="35">
        <v>1.06263</v>
      </c>
      <c r="F9" s="34">
        <v>-28.0229598019879</v>
      </c>
      <c r="G9" s="36">
        <v>1066</v>
      </c>
    </row>
    <row r="10" ht="20.1" customHeight="1" spans="2:7">
      <c r="B10" s="32">
        <v>6</v>
      </c>
      <c r="C10" s="33">
        <f t="shared" si="0"/>
        <v>0.7</v>
      </c>
      <c r="D10" s="34">
        <v>30.8632</v>
      </c>
      <c r="E10" s="35">
        <v>1.05519</v>
      </c>
      <c r="F10" s="34">
        <v>-27.6873058696175</v>
      </c>
      <c r="G10" s="36">
        <v>1059</v>
      </c>
    </row>
    <row r="11" ht="20.1" customHeight="1" spans="2:7">
      <c r="B11" s="32">
        <v>7</v>
      </c>
      <c r="C11" s="33">
        <f t="shared" si="0"/>
        <v>0.7</v>
      </c>
      <c r="D11" s="34">
        <v>30.6471</v>
      </c>
      <c r="E11" s="35">
        <v>1.0478</v>
      </c>
      <c r="F11" s="34">
        <v>-27.3086277903338</v>
      </c>
      <c r="G11" s="36">
        <v>1051</v>
      </c>
    </row>
    <row r="12" ht="20.1" customHeight="1" spans="2:7">
      <c r="B12" s="32">
        <v>8</v>
      </c>
      <c r="C12" s="33">
        <f t="shared" si="0"/>
        <v>0.7</v>
      </c>
      <c r="D12" s="34">
        <v>30.4326</v>
      </c>
      <c r="E12" s="35">
        <v>1.04047</v>
      </c>
      <c r="F12" s="34">
        <v>-26.8848116140065</v>
      </c>
      <c r="G12" s="36">
        <v>1044</v>
      </c>
    </row>
    <row r="13" ht="20.1" customHeight="1" spans="2:7">
      <c r="B13" s="32">
        <v>9</v>
      </c>
      <c r="C13" s="33">
        <f t="shared" si="0"/>
        <v>0.7</v>
      </c>
      <c r="D13" s="34">
        <v>30.2196</v>
      </c>
      <c r="E13" s="35">
        <v>1.03319</v>
      </c>
      <c r="F13" s="34">
        <v>-26.4136697094081</v>
      </c>
      <c r="G13" s="36">
        <v>1037</v>
      </c>
    </row>
    <row r="14" ht="20.1" customHeight="1" spans="2:7">
      <c r="B14" s="32">
        <v>10</v>
      </c>
      <c r="C14" s="33">
        <f t="shared" si="0"/>
        <v>0.7</v>
      </c>
      <c r="D14" s="34">
        <v>30.008</v>
      </c>
      <c r="E14" s="35">
        <v>1.02595</v>
      </c>
      <c r="F14" s="34">
        <v>-25.8929373549165</v>
      </c>
      <c r="G14" s="36">
        <v>1029</v>
      </c>
    </row>
    <row r="15" ht="20.1" customHeight="1" spans="2:7">
      <c r="B15" s="32">
        <v>11</v>
      </c>
      <c r="C15" s="33">
        <f t="shared" si="0"/>
        <v>0.7</v>
      </c>
      <c r="D15" s="34">
        <v>29.798</v>
      </c>
      <c r="E15" s="35">
        <v>1.01877</v>
      </c>
      <c r="F15" s="34">
        <v>-25.3202391903183</v>
      </c>
      <c r="G15" s="36">
        <v>1022</v>
      </c>
    </row>
    <row r="16" ht="20.1" customHeight="1" spans="2:7">
      <c r="B16" s="32">
        <v>12</v>
      </c>
      <c r="C16" s="33">
        <f t="shared" si="0"/>
        <v>0.7</v>
      </c>
      <c r="D16" s="34">
        <v>29.5894</v>
      </c>
      <c r="E16" s="35">
        <v>1.01164</v>
      </c>
      <c r="F16" s="34">
        <v>-24.6931155240524</v>
      </c>
      <c r="G16" s="36">
        <v>1015</v>
      </c>
    </row>
    <row r="17" ht="20.1" customHeight="1" spans="2:7">
      <c r="B17" s="32">
        <v>13</v>
      </c>
      <c r="C17" s="33">
        <f t="shared" si="0"/>
        <v>0.7</v>
      </c>
      <c r="D17" s="34">
        <v>29.3823</v>
      </c>
      <c r="E17" s="35">
        <v>1.00456</v>
      </c>
      <c r="F17" s="34">
        <v>-24.0090084900058</v>
      </c>
      <c r="G17" s="36">
        <v>1008</v>
      </c>
    </row>
    <row r="18" ht="20.1" customHeight="1" spans="2:7">
      <c r="B18" s="32">
        <v>14</v>
      </c>
      <c r="C18" s="33">
        <f t="shared" si="0"/>
        <v>0.7</v>
      </c>
      <c r="D18" s="34">
        <v>29.1766</v>
      </c>
      <c r="E18" s="35">
        <v>0.997528</v>
      </c>
      <c r="F18" s="34">
        <v>-23.2652600477303</v>
      </c>
      <c r="G18" s="36">
        <v>1001</v>
      </c>
    </row>
    <row r="19" ht="20.1" customHeight="1" spans="2:7">
      <c r="B19" s="32">
        <v>15</v>
      </c>
      <c r="C19" s="33">
        <f t="shared" si="0"/>
        <v>0.7</v>
      </c>
      <c r="D19" s="34">
        <v>28.9724</v>
      </c>
      <c r="E19" s="35">
        <v>0.990545</v>
      </c>
      <c r="F19" s="34">
        <v>-22.459104819703</v>
      </c>
      <c r="G19" s="36">
        <v>994</v>
      </c>
    </row>
    <row r="20" ht="20.1" customHeight="1" spans="2:7">
      <c r="B20" s="32">
        <v>16</v>
      </c>
      <c r="C20" s="33">
        <f t="shared" si="0"/>
        <v>0.7</v>
      </c>
      <c r="D20" s="34">
        <v>28.7695</v>
      </c>
      <c r="E20" s="35">
        <v>0.983611</v>
      </c>
      <c r="F20" s="34">
        <v>-21.621243819703</v>
      </c>
      <c r="G20" s="36">
        <v>987</v>
      </c>
    </row>
    <row r="21" ht="20.1" customHeight="1" spans="2:7">
      <c r="B21" s="32">
        <v>17</v>
      </c>
      <c r="C21" s="33">
        <f t="shared" si="0"/>
        <v>0.7</v>
      </c>
      <c r="D21" s="34">
        <v>28.5682</v>
      </c>
      <c r="E21" s="35">
        <v>0.976726</v>
      </c>
      <c r="F21" s="34">
        <v>-20.790267819703</v>
      </c>
      <c r="G21" s="36">
        <v>980</v>
      </c>
    </row>
    <row r="22" ht="20.1" customHeight="1" spans="2:7">
      <c r="B22" s="32">
        <v>18</v>
      </c>
      <c r="C22" s="33">
        <f t="shared" si="0"/>
        <v>0.7</v>
      </c>
      <c r="D22" s="34">
        <v>28.3682</v>
      </c>
      <c r="E22" s="35">
        <v>0.969889</v>
      </c>
      <c r="F22" s="34">
        <v>-19.966128819703</v>
      </c>
      <c r="G22" s="36">
        <v>973</v>
      </c>
    </row>
    <row r="23" ht="20.1" customHeight="1" spans="2:7">
      <c r="B23" s="32">
        <v>19</v>
      </c>
      <c r="C23" s="33">
        <f t="shared" si="0"/>
        <v>0.7</v>
      </c>
      <c r="D23" s="34">
        <v>28.1696</v>
      </c>
      <c r="E23" s="35">
        <v>0.9631</v>
      </c>
      <c r="F23" s="34">
        <v>-19.148778819703</v>
      </c>
      <c r="G23" s="36">
        <v>966</v>
      </c>
    </row>
    <row r="24" ht="20.1" customHeight="1" spans="2:7">
      <c r="B24" s="32">
        <v>20</v>
      </c>
      <c r="C24" s="33">
        <f t="shared" si="0"/>
        <v>0.7</v>
      </c>
      <c r="D24" s="34">
        <v>27.9724</v>
      </c>
      <c r="E24" s="35">
        <v>0.956358</v>
      </c>
      <c r="F24" s="34">
        <v>-18.338170819703</v>
      </c>
      <c r="G24" s="36">
        <v>960</v>
      </c>
    </row>
    <row r="25" ht="20.1" customHeight="1" spans="2:7">
      <c r="B25" s="32">
        <v>21</v>
      </c>
      <c r="C25" s="33">
        <f t="shared" si="0"/>
        <v>0.7</v>
      </c>
      <c r="D25" s="34">
        <v>27.7766</v>
      </c>
      <c r="E25" s="35">
        <v>0.949664</v>
      </c>
      <c r="F25" s="34">
        <v>-17.534256819703</v>
      </c>
      <c r="G25" s="36">
        <v>953</v>
      </c>
    </row>
    <row r="26" ht="20.1" customHeight="1" spans="2:7">
      <c r="B26" s="32">
        <v>22</v>
      </c>
      <c r="C26" s="33">
        <f t="shared" si="0"/>
        <v>0.7</v>
      </c>
      <c r="D26" s="34">
        <v>27.5822</v>
      </c>
      <c r="E26" s="35">
        <v>0.943016</v>
      </c>
      <c r="F26" s="34">
        <v>-16.736990819703</v>
      </c>
      <c r="G26" s="36">
        <v>946</v>
      </c>
    </row>
    <row r="27" ht="20.1" customHeight="1" spans="2:7">
      <c r="B27" s="32">
        <v>23</v>
      </c>
      <c r="C27" s="33">
        <f t="shared" si="0"/>
        <v>0.7</v>
      </c>
      <c r="D27" s="34">
        <v>27.3891</v>
      </c>
      <c r="E27" s="35">
        <v>0.936415</v>
      </c>
      <c r="F27" s="34">
        <v>-15.946325819703</v>
      </c>
      <c r="G27" s="36">
        <v>940</v>
      </c>
    </row>
    <row r="28" ht="20.1" customHeight="1" spans="2:7">
      <c r="B28" s="32">
        <v>24</v>
      </c>
      <c r="C28" s="33">
        <f t="shared" si="0"/>
        <v>0.7</v>
      </c>
      <c r="D28" s="34">
        <v>27.1974</v>
      </c>
      <c r="E28" s="35">
        <v>0.92986</v>
      </c>
      <c r="F28" s="34">
        <v>-15.162215819703</v>
      </c>
      <c r="G28" s="36">
        <v>933</v>
      </c>
    </row>
    <row r="29" ht="20.1" customHeight="1" spans="2:7">
      <c r="B29" s="32">
        <v>25</v>
      </c>
      <c r="C29" s="33">
        <f t="shared" si="0"/>
        <v>0.7</v>
      </c>
      <c r="D29" s="34">
        <v>27.007</v>
      </c>
      <c r="E29" s="35">
        <v>0.923351</v>
      </c>
      <c r="F29" s="34">
        <v>-14.384614819703</v>
      </c>
      <c r="G29" s="36">
        <v>926</v>
      </c>
    </row>
    <row r="30" ht="20.1" customHeight="1" spans="2:7">
      <c r="B30" s="37" t="s">
        <v>78</v>
      </c>
      <c r="C30" s="38"/>
      <c r="D30" s="39">
        <f>SUM(D5:D29)</f>
        <v>735.4995</v>
      </c>
      <c r="E30" s="40">
        <f>SUM(E5:E29)</f>
        <v>25.172133</v>
      </c>
      <c r="F30" s="38"/>
      <c r="G30" s="41" t="s">
        <v>64</v>
      </c>
    </row>
    <row r="31" ht="27.75" customHeight="1" spans="2:2">
      <c r="B31" s="42"/>
    </row>
    <row r="32" ht="13" spans="2:2">
      <c r="B32" s="42"/>
    </row>
    <row r="33" ht="21" spans="2:7">
      <c r="B33" s="43" t="s">
        <v>79</v>
      </c>
      <c r="C33" s="43"/>
      <c r="D33" s="44">
        <v>20.41</v>
      </c>
      <c r="E33" s="43" t="s">
        <v>80</v>
      </c>
      <c r="F33" s="43"/>
      <c r="G33" s="45">
        <v>30</v>
      </c>
    </row>
    <row r="34" ht="28.5" customHeight="1" spans="2:10">
      <c r="B34" s="46" t="s">
        <v>81</v>
      </c>
      <c r="C34" s="46"/>
      <c r="D34" s="47">
        <v>25.17</v>
      </c>
      <c r="E34" s="46" t="s">
        <v>82</v>
      </c>
      <c r="F34" s="46"/>
      <c r="G34" s="47">
        <v>-14.38</v>
      </c>
      <c r="H34" s="43" t="s">
        <v>83</v>
      </c>
      <c r="I34" s="43"/>
      <c r="J34" s="53">
        <v>6.76</v>
      </c>
    </row>
    <row r="35" ht="30.5" spans="2:10">
      <c r="B35" s="46" t="s">
        <v>84</v>
      </c>
      <c r="C35" s="46"/>
      <c r="D35" s="47">
        <v>-22.42</v>
      </c>
      <c r="E35" s="46" t="s">
        <v>85</v>
      </c>
      <c r="F35" s="46"/>
      <c r="G35" s="48" t="s">
        <v>86</v>
      </c>
      <c r="H35" s="49" t="s">
        <v>87</v>
      </c>
      <c r="I35" s="49"/>
      <c r="J35" s="54" t="s">
        <v>88</v>
      </c>
    </row>
    <row r="36" ht="13" spans="2:10">
      <c r="B36" s="42"/>
      <c r="H36" s="50"/>
      <c r="I36" s="50"/>
      <c r="J36" s="50"/>
    </row>
    <row r="37" ht="13" spans="2:2">
      <c r="B37" s="42"/>
    </row>
    <row r="38" ht="13" spans="2:2">
      <c r="B38" s="42"/>
    </row>
    <row r="39" ht="13" spans="2:2">
      <c r="B39" s="42"/>
    </row>
    <row r="40" ht="13" spans="2:2">
      <c r="B40" s="42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72727272727273" defaultRowHeight="12.5" outlineLevelCol="7"/>
  <cols>
    <col min="2" max="2" width="9.13636363636364"/>
    <col min="3" max="3" width="12.2818181818182" customWidth="1"/>
    <col min="4" max="4" width="10.5727272727273" customWidth="1"/>
    <col min="5" max="5" width="20.2818181818182" customWidth="1"/>
    <col min="6" max="6" width="12.7090909090909" customWidth="1"/>
    <col min="7" max="7" width="9.57272727272727" customWidth="1"/>
    <col min="8" max="8" width="44.7090909090909" customWidth="1"/>
  </cols>
  <sheetData>
    <row r="2" ht="20.1" customHeight="1" spans="2:8">
      <c r="B2" s="17" t="s">
        <v>89</v>
      </c>
      <c r="C2" s="17" t="s">
        <v>90</v>
      </c>
      <c r="D2" s="17" t="s">
        <v>91</v>
      </c>
      <c r="E2" s="17" t="s">
        <v>92</v>
      </c>
      <c r="F2" s="17" t="s">
        <v>21</v>
      </c>
      <c r="G2" s="17" t="s">
        <v>93</v>
      </c>
      <c r="H2" s="17" t="s">
        <v>94</v>
      </c>
    </row>
    <row r="3" ht="20.1" customHeight="1" spans="2:8">
      <c r="B3" s="18" t="s">
        <v>95</v>
      </c>
      <c r="C3" s="19" t="s">
        <v>96</v>
      </c>
      <c r="D3" s="19" t="s">
        <v>96</v>
      </c>
      <c r="E3" s="20">
        <f>ROUND(F3/25,3)</f>
        <v>29.42</v>
      </c>
      <c r="F3" s="20">
        <f>'25年发电量'!D30</f>
        <v>735.4995</v>
      </c>
      <c r="G3" s="19" t="s">
        <v>97</v>
      </c>
      <c r="H3" s="18"/>
    </row>
    <row r="4" ht="20.1" customHeight="1" spans="2:8">
      <c r="B4" s="18" t="s">
        <v>98</v>
      </c>
      <c r="C4" s="19">
        <v>0.33</v>
      </c>
      <c r="D4" s="19" t="s">
        <v>99</v>
      </c>
      <c r="E4" s="21">
        <f>ROUND($E$3*C4,3)</f>
        <v>9.709</v>
      </c>
      <c r="F4" s="21">
        <f>ROUND(E4*25,3)</f>
        <v>242.725</v>
      </c>
      <c r="G4" s="19" t="s">
        <v>100</v>
      </c>
      <c r="H4" s="18" t="s">
        <v>101</v>
      </c>
    </row>
    <row r="5" ht="20.1" customHeight="1" spans="2:8">
      <c r="B5" s="18" t="s">
        <v>102</v>
      </c>
      <c r="C5" s="19">
        <v>0.017</v>
      </c>
      <c r="D5" s="19" t="s">
        <v>103</v>
      </c>
      <c r="E5" s="21">
        <f>ROUND($E$3*C5,5)</f>
        <v>0.50014</v>
      </c>
      <c r="F5" s="21">
        <f>ROUND(E5*25,3)</f>
        <v>12.504</v>
      </c>
      <c r="G5" s="19" t="s">
        <v>104</v>
      </c>
      <c r="H5" s="19" t="s">
        <v>105</v>
      </c>
    </row>
    <row r="6" ht="20.1" customHeight="1" spans="2:8">
      <c r="B6" s="18" t="s">
        <v>106</v>
      </c>
      <c r="C6" s="19">
        <v>0.541</v>
      </c>
      <c r="D6" s="19" t="s">
        <v>99</v>
      </c>
      <c r="E6" s="21">
        <f>ROUND($E$3*C6,3)</f>
        <v>15.916</v>
      </c>
      <c r="F6" s="21">
        <f>ROUND(E6*25,3)</f>
        <v>397.9</v>
      </c>
      <c r="G6" s="19" t="s">
        <v>100</v>
      </c>
      <c r="H6" s="19" t="s">
        <v>105</v>
      </c>
    </row>
    <row r="7" ht="20.1" customHeight="1" spans="2:8">
      <c r="B7" s="18" t="s">
        <v>107</v>
      </c>
      <c r="C7" s="19">
        <v>0.083</v>
      </c>
      <c r="D7" s="19" t="s">
        <v>103</v>
      </c>
      <c r="E7" s="21">
        <f>ROUND($E$3*C7,5)</f>
        <v>2.44186</v>
      </c>
      <c r="F7" s="21">
        <f>ROUND(E7*25,3)</f>
        <v>61.047</v>
      </c>
      <c r="G7" s="19" t="s">
        <v>104</v>
      </c>
      <c r="H7" s="19" t="s">
        <v>105</v>
      </c>
    </row>
    <row r="8" ht="20.1" customHeight="1" spans="2:8">
      <c r="B8" s="18" t="s">
        <v>108</v>
      </c>
      <c r="C8" s="19">
        <v>0.133</v>
      </c>
      <c r="D8" s="19" t="s">
        <v>103</v>
      </c>
      <c r="E8" s="21">
        <f>ROUND($E$3*C8,5)</f>
        <v>3.91286</v>
      </c>
      <c r="F8" s="21">
        <f>ROUND(E8*25,3)</f>
        <v>97.822</v>
      </c>
      <c r="G8" s="19" t="s">
        <v>104</v>
      </c>
      <c r="H8" s="19" t="s">
        <v>105</v>
      </c>
    </row>
    <row r="9" ht="13" spans="3:3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72727272727273" defaultRowHeight="12.5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21.7090909090909" customWidth="1"/>
    <col min="8" max="8" width="21.8545454545455"/>
    <col min="9" max="9" width="16.4272727272727"/>
    <col min="10" max="10" width="19.1363636363636"/>
  </cols>
  <sheetData>
    <row r="1" ht="14" spans="1:10">
      <c r="A1" s="7" t="s">
        <v>109</v>
      </c>
      <c r="B1" s="7" t="s">
        <v>110</v>
      </c>
      <c r="C1" s="7" t="s">
        <v>111</v>
      </c>
      <c r="D1" s="7" t="s">
        <v>112</v>
      </c>
      <c r="E1" s="7" t="s">
        <v>113</v>
      </c>
      <c r="F1" s="7" t="s">
        <v>114</v>
      </c>
      <c r="G1" s="7" t="s">
        <v>115</v>
      </c>
      <c r="H1" s="7" t="s">
        <v>116</v>
      </c>
      <c r="I1" s="7" t="s">
        <v>117</v>
      </c>
      <c r="J1" s="14" t="s">
        <v>118</v>
      </c>
    </row>
    <row r="2" ht="15.75" spans="1:10">
      <c r="A2" s="8">
        <v>1</v>
      </c>
      <c r="B2" s="9" t="s">
        <v>119</v>
      </c>
      <c r="C2" s="9" t="s">
        <v>12</v>
      </c>
      <c r="D2" s="10">
        <v>106</v>
      </c>
      <c r="E2" s="10">
        <v>275</v>
      </c>
      <c r="F2" s="11">
        <v>5</v>
      </c>
      <c r="G2" s="12">
        <v>0.005</v>
      </c>
      <c r="H2" s="9" t="s">
        <v>120</v>
      </c>
      <c r="I2" s="15">
        <v>0.03</v>
      </c>
      <c r="J2" s="16">
        <v>0.007</v>
      </c>
    </row>
    <row r="9" spans="7:7">
      <c r="G9" s="13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72727272727273" defaultRowHeight="12.5" outlineLevelRow="2"/>
  <cols>
    <col min="1" max="1" width="20.7090909090909"/>
    <col min="2" max="25" width="6.70909090909091" customWidth="1"/>
  </cols>
  <sheetData>
    <row r="1" ht="14" spans="1:25">
      <c r="A1" s="1" t="s">
        <v>121</v>
      </c>
      <c r="B1" s="2" t="s">
        <v>122</v>
      </c>
      <c r="C1" s="2" t="s">
        <v>123</v>
      </c>
      <c r="D1" s="2" t="s">
        <v>124</v>
      </c>
      <c r="E1" s="2" t="s">
        <v>125</v>
      </c>
      <c r="F1" s="2" t="s">
        <v>126</v>
      </c>
      <c r="G1" s="2" t="s">
        <v>127</v>
      </c>
      <c r="H1" s="2" t="s">
        <v>128</v>
      </c>
      <c r="I1" s="2" t="s">
        <v>129</v>
      </c>
      <c r="J1" s="2" t="s">
        <v>130</v>
      </c>
      <c r="K1" s="2" t="s">
        <v>131</v>
      </c>
      <c r="L1" s="2" t="s">
        <v>132</v>
      </c>
      <c r="M1" s="2" t="s">
        <v>133</v>
      </c>
      <c r="N1" s="2" t="s">
        <v>134</v>
      </c>
      <c r="O1" s="2" t="s">
        <v>135</v>
      </c>
      <c r="P1" s="2" t="s">
        <v>136</v>
      </c>
      <c r="Q1" s="2" t="s">
        <v>137</v>
      </c>
      <c r="R1" s="2" t="s">
        <v>138</v>
      </c>
      <c r="S1" s="2" t="s">
        <v>139</v>
      </c>
      <c r="T1" s="2" t="s">
        <v>140</v>
      </c>
      <c r="U1" s="2" t="s">
        <v>141</v>
      </c>
      <c r="V1" s="2" t="s">
        <v>142</v>
      </c>
      <c r="W1" s="2" t="s">
        <v>143</v>
      </c>
      <c r="X1" s="2" t="s">
        <v>144</v>
      </c>
      <c r="Y1" s="2" t="s">
        <v>145</v>
      </c>
    </row>
    <row r="2" ht="14" spans="1:25">
      <c r="A2" s="3" t="s">
        <v>146</v>
      </c>
      <c r="B2" s="4">
        <v>0.35</v>
      </c>
      <c r="C2" s="4">
        <v>0.35</v>
      </c>
      <c r="D2" s="4">
        <v>0.35</v>
      </c>
      <c r="E2" s="4">
        <v>0.35</v>
      </c>
      <c r="F2" s="4">
        <v>0.35</v>
      </c>
      <c r="G2" s="4">
        <v>0.35</v>
      </c>
      <c r="H2" s="4">
        <v>0.35</v>
      </c>
      <c r="I2" s="4">
        <v>0.35</v>
      </c>
      <c r="J2" s="4">
        <v>0.35</v>
      </c>
      <c r="K2" s="4">
        <v>0.35</v>
      </c>
      <c r="L2" s="4">
        <v>0.35</v>
      </c>
      <c r="M2" s="4">
        <v>0.35</v>
      </c>
      <c r="N2" s="4">
        <v>0.35</v>
      </c>
      <c r="O2" s="4">
        <v>0.35</v>
      </c>
      <c r="P2" s="4">
        <v>0.35</v>
      </c>
      <c r="Q2" s="4">
        <v>0.35</v>
      </c>
      <c r="R2" s="4">
        <v>0.35</v>
      </c>
      <c r="S2" s="4">
        <v>0.35</v>
      </c>
      <c r="T2" s="4">
        <v>0.35</v>
      </c>
      <c r="U2" s="4">
        <v>0.35</v>
      </c>
      <c r="V2" s="4">
        <v>0.35</v>
      </c>
      <c r="W2" s="4">
        <v>0.35</v>
      </c>
      <c r="X2" s="4">
        <v>0.35</v>
      </c>
      <c r="Y2" s="4">
        <v>0.35</v>
      </c>
    </row>
    <row r="3" ht="14" spans="1:25">
      <c r="A3" s="5" t="s">
        <v>147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可乐乐乐乐</cp:lastModifiedBy>
  <dcterms:created xsi:type="dcterms:W3CDTF">2018-11-27T08:44:44Z</dcterms:created>
  <cp:lastPrinted>2023-02-17T09:15:30Z</cp:lastPrinted>
  <dcterms:modified xsi:type="dcterms:W3CDTF">2025-10-21T02:30:56Z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F1ECDCB0F8E34E0FB91FFC7DCDFC8A6A_11</vt:lpwstr>
  </property>
  <property fmtid="{D5CDD505-2E9C-101B-9397-08002B2CF9AE}" pid="3" name="KSOProductBuildVer">
    <vt:lpwstr>2052-12.1.0.23125</vt:lpwstr>
  </property>
</Properties>
</file>