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GD\Desktop\斯维尔报告\"/>
    </mc:Choice>
  </mc:AlternateContent>
  <xr:revisionPtr revIDLastSave="0" documentId="8_{64C8705B-5DF1-4A5C-B280-93CDB81AFB5C}" xr6:coauthVersionLast="47" xr6:coauthVersionMax="47" xr10:uidLastSave="{00000000-0000-0000-0000-000000000000}"/>
  <bookViews>
    <workbookView xWindow="-108" yWindow="-108" windowWidth="23256" windowHeight="12456" xr2:uid="{292F837D-A0A5-472D-A988-780B66736277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  <sheet name="分时电价" sheetId="11" r:id="rId6"/>
  </sheets>
  <calcPr calcId="181029"/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E30" i="6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C2" i="5"/>
  <c r="C2" i="6" s="1"/>
  <c r="C30" i="8"/>
  <c r="E2" i="5" s="1"/>
  <c r="E2" i="6" l="1"/>
  <c r="B31" i="8"/>
  <c r="D30" i="6" l="1"/>
  <c r="D30" i="5"/>
  <c r="F3" i="7" s="1"/>
  <c r="E3" i="7" s="1"/>
  <c r="E7" i="7" l="1"/>
  <c r="F7" i="7" s="1"/>
  <c r="E5" i="7"/>
  <c r="F5" i="7" s="1"/>
  <c r="E4" i="7"/>
  <c r="F4" i="7" s="1"/>
  <c r="E6" i="7"/>
  <c r="F6" i="7" s="1"/>
  <c r="E8" i="7"/>
  <c r="F8" i="7" s="1"/>
</calcChain>
</file>

<file path=xl/sharedStrings.xml><?xml version="1.0" encoding="utf-8"?>
<sst xmlns="http://schemas.openxmlformats.org/spreadsheetml/2006/main" count="159" uniqueCount="142">
  <si>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</si>
  <si>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</si>
  <si>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</si>
  <si>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</si>
  <si>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</si>
  <si>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</si>
  <si>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</si>
  <si>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</si>
  <si>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</si>
  <si>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</si>
  <si>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</si>
  <si>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</si>
  <si>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</si>
  <si>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</si>
  <si>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</si>
  <si>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</si>
  <si>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</si>
  <si>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</si>
  <si>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</si>
  <si>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</si>
  <si>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</si>
  <si>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</si>
  <si>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</si>
  <si>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组件数量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</si>
  <si>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</si>
  <si>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</si>
  <si>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</si>
  <si>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25年总计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</si>
  <si>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</si>
  <si>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</si>
  <si>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</si>
  <si>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</si>
  <si>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</si>
  <si>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</si>
  <si>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</si>
  <si>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</si>
  <si>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</si>
  <si>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首年发电量（MWh）</t>
    <phoneticPr fontId="1" type="noConversion"/>
  </si>
  <si>
    <t>光伏组件发电项目产能预估报告书</t>
    <phoneticPr fontId="1" type="noConversion"/>
  </si>
  <si>
    <t>kg/kWh</t>
    <phoneticPr fontId="1" type="noConversion"/>
  </si>
  <si>
    <t>逆变器效率</t>
    <phoneticPr fontId="1" type="noConversion"/>
  </si>
  <si>
    <t>交流发电量MWh</t>
    <phoneticPr fontId="1" type="noConversion"/>
  </si>
  <si>
    <t>参照标准《光伏发电站设计规范》GB 50797-2012</t>
  </si>
  <si>
    <t>首年衰减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</si>
  <si>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</si>
  <si>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</si>
  <si>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</si>
  <si>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</si>
  <si>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太阳能总辐照量为光伏阵列面总辐照量，总发电量、系统效率为首年值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</si>
  <si>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</si>
  <si>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</si>
  <si>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</si>
  <si>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水平面总辐照量</t>
    <phoneticPr fontId="1" type="noConversion"/>
  </si>
  <si>
    <t>《建筑节能与可再生能源利用通用规范》</t>
    <phoneticPr fontId="1" type="noConversion"/>
  </si>
  <si>
    <t>数据来源</t>
    <phoneticPr fontId="1" type="noConversion"/>
  </si>
  <si>
    <t>《中国电力行业年度发展报告2023》</t>
    <phoneticPr fontId="1" type="noConversion"/>
  </si>
  <si>
    <t>g/kWh</t>
    <phoneticPr fontId="1" type="noConversion"/>
  </si>
  <si>
    <t>EPC平均单价（元/W）</t>
    <phoneticPr fontId="1" type="noConversion"/>
  </si>
  <si>
    <t>年运维成本（万元）</t>
    <phoneticPr fontId="1" type="noConversion"/>
  </si>
  <si>
    <t>总投资成本（万元）</t>
    <phoneticPr fontId="1" type="noConversion"/>
  </si>
  <si>
    <t>总贷款(万元)</t>
    <phoneticPr fontId="15" type="noConversion"/>
  </si>
  <si>
    <t>总利息(万元)</t>
    <phoneticPr fontId="15" type="noConversion"/>
  </si>
  <si>
    <t>总收入(万元)</t>
    <phoneticPr fontId="15" type="noConversion"/>
  </si>
  <si>
    <t>利润总额(万元)</t>
    <phoneticPr fontId="15" type="noConversion"/>
  </si>
  <si>
    <t>静态投资回收期(年)</t>
    <phoneticPr fontId="15" type="noConversion"/>
  </si>
  <si>
    <t>NPV（万元）</t>
    <phoneticPr fontId="15" type="noConversion"/>
  </si>
  <si>
    <t>时刻</t>
    <phoneticPr fontId="15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</si>
  <si>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</si>
  <si>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</si>
  <si>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</si>
  <si>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</si>
  <si>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</si>
  <si>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</si>
  <si>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</si>
  <si>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</si>
  <si>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</si>
  <si>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</si>
  <si>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</si>
  <si>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</si>
  <si>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</si>
  <si>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</si>
  <si>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</si>
  <si>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</si>
  <si>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</si>
  <si>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</si>
  <si>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</si>
  <si>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</si>
  <si>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</si>
  <si>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</si>
  <si>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</si>
  <si>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</si>
  <si>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上网单价(元)</t>
    <phoneticPr fontId="15" type="noConversion"/>
  </si>
  <si>
    <t>市网单价(元)</t>
    <phoneticPr fontId="15" type="noConversion"/>
  </si>
  <si>
    <t>系统单位成本(元/W)</t>
    <phoneticPr fontId="1" type="noConversion"/>
  </si>
  <si>
    <t>见电价表</t>
    <phoneticPr fontId="1" type="noConversion"/>
  </si>
  <si>
    <t>IRR</t>
    <phoneticPr fontId="15" type="noConversion"/>
  </si>
  <si>
    <t>资本金比例</t>
    <phoneticPr fontId="15" type="noConversion"/>
  </si>
  <si>
    <t>功率(Wp)</t>
    <phoneticPr fontId="1" type="noConversion"/>
  </si>
  <si>
    <t>单价(元/W)</t>
    <phoneticPr fontId="1" type="noConversion"/>
  </si>
  <si>
    <t>温度系数(%/℃)</t>
    <phoneticPr fontId="1" type="noConversion"/>
  </si>
  <si>
    <t>工作温度(℃)</t>
    <phoneticPr fontId="1" type="noConversion"/>
  </si>
  <si>
    <t>年衰减率(%)</t>
    <phoneticPr fontId="1" type="noConversion"/>
  </si>
  <si>
    <t>装机容量（kW）</t>
    <phoneticPr fontId="1" type="noConversion"/>
  </si>
  <si>
    <t>分时电价（元/度）</t>
    <phoneticPr fontId="1" type="noConversion"/>
  </si>
  <si>
    <t>装机容量(kW)</t>
    <phoneticPr fontId="1" type="noConversion"/>
  </si>
  <si>
    <t>设计寿命</t>
    <phoneticPr fontId="1" type="noConversion"/>
  </si>
  <si>
    <t>系统容量</t>
    <phoneticPr fontId="1" type="noConversion"/>
  </si>
  <si>
    <t>安装方式</t>
    <phoneticPr fontId="1" type="noConversion"/>
  </si>
  <si>
    <t>逆变器额定功率</t>
    <phoneticPr fontId="1" type="noConversion"/>
  </si>
  <si>
    <t>线损率</t>
    <phoneticPr fontId="1" type="noConversion"/>
  </si>
  <si>
    <t>污染损耗率</t>
    <phoneticPr fontId="1" type="noConversion"/>
  </si>
  <si>
    <t>其他损耗率</t>
    <phoneticPr fontId="1" type="noConversion"/>
  </si>
  <si>
    <t>系统性能比PR</t>
    <phoneticPr fontId="1" type="noConversion"/>
  </si>
  <si>
    <t>首年发电量统计</t>
    <phoneticPr fontId="1" type="noConversion"/>
  </si>
  <si>
    <t>月发电量占比%</t>
    <phoneticPr fontId="1" type="noConversion"/>
  </si>
  <si>
    <t>总辐照量kWh/㎡</t>
    <phoneticPr fontId="1" type="noConversion"/>
  </si>
  <si>
    <t>注：衰减率为各类组件按装机容量加权平均值</t>
    <phoneticPr fontId="1" type="noConversion"/>
  </si>
  <si>
    <t>年份</t>
    <phoneticPr fontId="1" type="noConversion"/>
  </si>
  <si>
    <t>衰减率（%）</t>
    <phoneticPr fontId="1" type="noConversion"/>
  </si>
  <si>
    <t>发电量（MWh）</t>
    <phoneticPr fontId="1" type="noConversion"/>
  </si>
  <si>
    <t>利用小时数（h）</t>
    <phoneticPr fontId="1" type="noConversion"/>
  </si>
  <si>
    <t>年收益（万元）</t>
    <phoneticPr fontId="1" type="noConversion"/>
  </si>
  <si>
    <t>累计收益（万元）</t>
    <phoneticPr fontId="1" type="noConversion"/>
  </si>
  <si>
    <t>千克</t>
    <phoneticPr fontId="1" type="noConversion"/>
  </si>
  <si>
    <r>
      <t>SO</t>
    </r>
    <r>
      <rPr>
        <sz val="12"/>
        <rFont val="Tahoma"/>
        <family val="2"/>
        <charset val="134"/>
      </rPr>
      <t>₂</t>
    </r>
    <phoneticPr fontId="1" type="noConversion"/>
  </si>
  <si>
    <r>
      <t>CO</t>
    </r>
    <r>
      <rPr>
        <sz val="12"/>
        <rFont val="Tahoma"/>
        <family val="2"/>
        <charset val="134"/>
      </rPr>
      <t>₂</t>
    </r>
    <phoneticPr fontId="1" type="noConversion"/>
  </si>
  <si>
    <t>上网策略</t>
    <phoneticPr fontId="1" type="noConversion"/>
  </si>
  <si>
    <t>换算数值</t>
    <phoneticPr fontId="1" type="noConversion"/>
  </si>
  <si>
    <t>换算单位</t>
    <phoneticPr fontId="1" type="noConversion"/>
  </si>
  <si>
    <t>2025年12月30日</t>
  </si>
  <si>
    <t>洛阳</t>
    <phoneticPr fontId="1" type="noConversion"/>
  </si>
  <si>
    <t>34°41′ 112°27′</t>
    <phoneticPr fontId="1" type="noConversion"/>
  </si>
  <si>
    <t>4620.35 MJ/m²/年</t>
    <phoneticPr fontId="1" type="noConversion"/>
  </si>
  <si>
    <t>单晶硅</t>
    <phoneticPr fontId="1" type="noConversion"/>
  </si>
  <si>
    <t>400Wp</t>
    <phoneticPr fontId="1" type="noConversion"/>
  </si>
  <si>
    <t>430.0 kW</t>
  </si>
  <si>
    <t>6.75kW</t>
    <phoneticPr fontId="1" type="noConversion"/>
  </si>
  <si>
    <t>全额并网模式</t>
    <phoneticPr fontId="1" type="noConversion"/>
  </si>
  <si>
    <t>26867小时</t>
  </si>
  <si>
    <t>26867小时</t>
    <phoneticPr fontId="1" type="noConversion"/>
  </si>
  <si>
    <t>1640×992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</si>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</sst>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4" formatCode="0.0"/>
    <numFmt numFmtId="185" formatCode="0.00_ "/>
    <numFmt numFmtId="194" formatCode="&quot;第&quot;0&quot;年&quot;"/>
    <numFmt numFmtId="198" formatCode="0.00\ &quot;MWh&quot;"/>
    <numFmt numFmtId="201" formatCode="0.0%"/>
    <numFmt numFmtId="204" formatCode="0.###"/>
    <numFmt numFmtId="217" formatCode="0.0&quot;%&quot;"/>
    <numFmt numFmtId="218" formatCode="0.00&quot;%&quot;"/>
    <numFmt numFmtId="219" formatCode="0.00&quot;万元&quot;"/>
  </numFmts>
  <fonts count="39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6"/>
      <name val="黑体"/>
      <family val="3"/>
      <charset val="134"/>
    </font>
    <font>
      <b/>
      <sz val="16"/>
      <name val="Arial"/>
      <family val="2"/>
    </font>
    <font>
      <sz val="10"/>
      <name val="Arial"/>
      <family val="2"/>
    </font>
    <font>
      <sz val="12"/>
      <name val="Tahoma"/>
      <family val="2"/>
      <charset val="134"/>
    </font>
    <font>
      <sz val="11"/>
      <color theme="1"/>
      <name val="宋体"/>
      <charset val="134"/>
      <scheme val="minor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b/>
      <sz val="22"/>
      <color theme="0"/>
      <name val="微软雅黑"/>
      <family val="2"/>
      <charset val="134"/>
    </font>
    <font>
      <b/>
      <sz val="14"/>
      <color theme="0"/>
      <name val="MiSans Heavy"/>
      <family val="1"/>
    </font>
    <font>
      <sz val="11"/>
      <color theme="1"/>
      <name val="黑体"/>
      <family val="3"/>
      <charset val="134"/>
    </font>
    <font>
      <b/>
      <sz val="12"/>
      <color theme="0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黑体"/>
      <family val="3"/>
      <charset val="134"/>
    </font>
    <font>
      <b/>
      <sz val="16"/>
      <color theme="0"/>
      <name val="MiSans Heavy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 applyNumberFormat="0" applyFill="0" applyBorder="0" applyAlignment="0" applyProtection="0"/>
    <xf numFmtId="0" fontId="20" fillId="2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2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2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2" fontId="9" fillId="4" borderId="2" xfId="0" applyNumberFormat="1" applyFont="1" applyFill="1" applyBorder="1" applyAlignment="1" applyProtection="1">
      <alignment horizontal="center" vertical="center"/>
    </xf>
    <xf numFmtId="184" fontId="9" fillId="4" borderId="3" xfId="0" applyNumberFormat="1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201" fontId="28" fillId="7" borderId="16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6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2" fontId="17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31" fillId="7" borderId="2" xfId="0" applyNumberFormat="1" applyFont="1" applyFill="1" applyBorder="1" applyAlignment="1">
      <alignment horizontal="center" vertical="center"/>
    </xf>
    <xf numFmtId="184" fontId="31" fillId="7" borderId="18" xfId="0" applyNumberFormat="1" applyFont="1" applyFill="1" applyBorder="1" applyAlignment="1">
      <alignment horizontal="center" vertical="center"/>
    </xf>
    <xf numFmtId="217" fontId="31" fillId="7" borderId="9" xfId="0" applyNumberFormat="1" applyFont="1" applyFill="1" applyBorder="1" applyAlignment="1">
      <alignment horizontal="center" vertical="center"/>
    </xf>
    <xf numFmtId="218" fontId="16" fillId="0" borderId="2" xfId="0" applyNumberFormat="1" applyFont="1" applyBorder="1" applyAlignment="1">
      <alignment horizontal="center" vertical="center"/>
    </xf>
    <xf numFmtId="219" fontId="32" fillId="7" borderId="0" xfId="0" applyNumberFormat="1" applyFont="1" applyFill="1" applyAlignment="1">
      <alignment horizontal="center" vertical="center"/>
    </xf>
    <xf numFmtId="198" fontId="32" fillId="7" borderId="0" xfId="0" applyNumberFormat="1" applyFont="1" applyFill="1" applyAlignment="1">
      <alignment horizontal="center" vertical="center"/>
    </xf>
    <xf numFmtId="0" fontId="33" fillId="6" borderId="0" xfId="1" applyNumberFormat="1" applyFont="1" applyFill="1" applyAlignment="1">
      <alignment vertical="center"/>
    </xf>
    <xf numFmtId="0" fontId="9" fillId="4" borderId="0" xfId="0" applyNumberFormat="1" applyFont="1" applyFill="1" applyAlignment="1">
      <alignment vertical="center"/>
    </xf>
    <xf numFmtId="2" fontId="34" fillId="7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185" fontId="12" fillId="0" borderId="0" xfId="0" applyNumberFormat="1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  <xf numFmtId="0" fontId="10" fillId="3" borderId="22" xfId="0" applyFont="1" applyFill="1" applyBorder="1" applyAlignment="1" applyProtection="1">
      <alignment horizontal="center"/>
    </xf>
    <xf numFmtId="0" fontId="10" fillId="3" borderId="2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 applyProtection="1">
      <alignment horizontal="center"/>
    </xf>
    <xf numFmtId="0" fontId="10" fillId="3" borderId="29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198" fontId="37" fillId="7" borderId="25" xfId="0" applyNumberFormat="1" applyFont="1" applyFill="1" applyBorder="1" applyAlignment="1" applyProtection="1">
      <alignment horizontal="center" vertical="center"/>
    </xf>
    <xf numFmtId="198" fontId="37" fillId="7" borderId="26" xfId="0" applyNumberFormat="1" applyFont="1" applyFill="1" applyBorder="1" applyAlignment="1" applyProtection="1">
      <alignment horizontal="center" vertical="center"/>
    </xf>
    <xf numFmtId="198" fontId="37" fillId="7" borderId="27" xfId="0" applyNumberFormat="1" applyFont="1" applyFill="1" applyBorder="1" applyAlignment="1" applyProtection="1">
      <alignment horizontal="center" vertical="center"/>
    </xf>
    <xf numFmtId="198" fontId="36" fillId="7" borderId="25" xfId="0" applyNumberFormat="1" applyFont="1" applyFill="1" applyBorder="1" applyAlignment="1" applyProtection="1">
      <alignment horizontal="center" vertical="center"/>
    </xf>
    <xf numFmtId="198" fontId="38" fillId="7" borderId="26" xfId="0" applyNumberFormat="1" applyFont="1" applyFill="1" applyBorder="1" applyAlignment="1" applyProtection="1">
      <alignment horizontal="center" vertical="center"/>
    </xf>
    <xf numFmtId="198" fontId="38" fillId="7" borderId="27" xfId="0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>
      <alignment horizontal="left" vertical="top"/>
    </xf>
    <xf numFmtId="0" fontId="16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</cellXfs>
  <cellStyles count="2">
    <cellStyle name="20% - 着色 5" xfId="1" builtinId="46"/>
    <cellStyle name="常规" xfId="0" builtinId="0"/>
  </cellStyles>
  <dxfs count="64"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family val="3"/>
        <charset val="134"/>
        <scheme val="none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黑体"/>
        <family val="3"/>
        <charset val="134"/>
        <scheme val="none"/>
      </font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总辐照量kWh/㎡</c:v>
                </c:pt>
              </c:strCache>
            </c:strRef>
          </c:tx>
          <c:spPr>
            <a:solidFill>
              <a:srgbClr val="FFB71B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90.5</c:v>
                </c:pt>
                <c:pt idx="1">
                  <c:v>81.599999999999994</c:v>
                </c:pt>
                <c:pt idx="2">
                  <c:v>121.5</c:v>
                </c:pt>
                <c:pt idx="3">
                  <c:v>132.19999999999999</c:v>
                </c:pt>
                <c:pt idx="4">
                  <c:v>149</c:v>
                </c:pt>
                <c:pt idx="5">
                  <c:v>142</c:v>
                </c:pt>
                <c:pt idx="6">
                  <c:v>137.9</c:v>
                </c:pt>
                <c:pt idx="7">
                  <c:v>118.5</c:v>
                </c:pt>
                <c:pt idx="8">
                  <c:v>100.4</c:v>
                </c:pt>
                <c:pt idx="9">
                  <c:v>91.7</c:v>
                </c:pt>
                <c:pt idx="10">
                  <c:v>56.4</c:v>
                </c:pt>
                <c:pt idx="11">
                  <c:v>84.3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0-4CA2-8194-EC272266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1596384"/>
        <c:axId val="1"/>
      </c:barChart>
      <c:catAx>
        <c:axId val="20915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159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2979FF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35.302799999999998</c:v>
                </c:pt>
                <c:pt idx="1">
                  <c:v>31.7639</c:v>
                </c:pt>
                <c:pt idx="2">
                  <c:v>46.649299999999997</c:v>
                </c:pt>
                <c:pt idx="3">
                  <c:v>50.134700000000002</c:v>
                </c:pt>
                <c:pt idx="4">
                  <c:v>54.871200000000002</c:v>
                </c:pt>
                <c:pt idx="5">
                  <c:v>51.700699999999998</c:v>
                </c:pt>
                <c:pt idx="6">
                  <c:v>50.145299999999999</c:v>
                </c:pt>
                <c:pt idx="7">
                  <c:v>43.403799999999997</c:v>
                </c:pt>
                <c:pt idx="8">
                  <c:v>37.064700000000002</c:v>
                </c:pt>
                <c:pt idx="9">
                  <c:v>34.702500000000001</c:v>
                </c:pt>
                <c:pt idx="10">
                  <c:v>21.804200000000002</c:v>
                </c:pt>
                <c:pt idx="11">
                  <c:v>32.896099999999997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D-492F-A851-F70AED97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1589664"/>
        <c:axId val="1"/>
      </c:barChart>
      <c:catAx>
        <c:axId val="209158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158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BA8-4767-8B73-D5B1F3EF64E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8-4767-8B73-D5B1F3EF64E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BA8-4767-8B73-D5B1F3EF64E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8-4767-8B73-D5B1F3EF64E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A8-4767-8B73-D5B1F3EF64E6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490.43900000000002</c:v>
                </c:pt>
                <c:pt idx="1">
                  <c:v>487.98700000000002</c:v>
                </c:pt>
                <c:pt idx="2">
                  <c:v>485.54700000000003</c:v>
                </c:pt>
                <c:pt idx="3">
                  <c:v>483.11900000000003</c:v>
                </c:pt>
                <c:pt idx="4">
                  <c:v>480.70400000000001</c:v>
                </c:pt>
                <c:pt idx="5">
                  <c:v>478.3</c:v>
                </c:pt>
                <c:pt idx="6">
                  <c:v>475.90899999999999</c:v>
                </c:pt>
                <c:pt idx="7">
                  <c:v>473.529</c:v>
                </c:pt>
                <c:pt idx="8">
                  <c:v>471.161</c:v>
                </c:pt>
                <c:pt idx="9">
                  <c:v>468.80599999999998</c:v>
                </c:pt>
                <c:pt idx="10">
                  <c:v>466.46199999999999</c:v>
                </c:pt>
                <c:pt idx="11">
                  <c:v>464.12900000000002</c:v>
                </c:pt>
                <c:pt idx="12">
                  <c:v>461.80900000000003</c:v>
                </c:pt>
                <c:pt idx="13">
                  <c:v>459.5</c:v>
                </c:pt>
                <c:pt idx="14">
                  <c:v>457.202</c:v>
                </c:pt>
                <c:pt idx="15">
                  <c:v>454.916</c:v>
                </c:pt>
                <c:pt idx="16">
                  <c:v>452.64100000000002</c:v>
                </c:pt>
                <c:pt idx="17">
                  <c:v>450.37799999999999</c:v>
                </c:pt>
                <c:pt idx="18">
                  <c:v>448.12599999999998</c:v>
                </c:pt>
                <c:pt idx="19">
                  <c:v>445.88600000000002</c:v>
                </c:pt>
                <c:pt idx="20">
                  <c:v>443.65600000000001</c:v>
                </c:pt>
                <c:pt idx="21">
                  <c:v>441.43799999999999</c:v>
                </c:pt>
                <c:pt idx="22">
                  <c:v>439.23099999999999</c:v>
                </c:pt>
                <c:pt idx="23">
                  <c:v>437.03500000000003</c:v>
                </c:pt>
                <c:pt idx="24">
                  <c:v>434.85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A8-4767-8B73-D5B1F3EF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2091593024"/>
        <c:axId val="1"/>
      </c:barChart>
      <c:catAx>
        <c:axId val="2091593024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91593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累计收益（万元）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FD1-4747-8F11-A4B0EB2B52C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1-4747-8F11-A4B0EB2B52C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FD1-4747-8F11-A4B0EB2B52C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D1-4747-8F11-A4B0EB2B52C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D1-4747-8F11-A4B0EB2B52C4}"/>
              </c:ext>
            </c:extLst>
          </c:dPt>
          <c:val>
            <c:numRef>
              <c:f>投资收益!$F$5:$F$29</c:f>
              <c:numCache>
                <c:formatCode>0.00</c:formatCode>
                <c:ptCount val="25"/>
                <c:pt idx="0">
                  <c:v>-158.17785000000001</c:v>
                </c:pt>
                <c:pt idx="1">
                  <c:v>-143.92500000000001</c:v>
                </c:pt>
                <c:pt idx="2">
                  <c:v>-129.33709999999999</c:v>
                </c:pt>
                <c:pt idx="3">
                  <c:v>-114.83280000000001</c:v>
                </c:pt>
                <c:pt idx="4">
                  <c:v>-100.4118</c:v>
                </c:pt>
                <c:pt idx="5">
                  <c:v>-86.073700000000002</c:v>
                </c:pt>
                <c:pt idx="6">
                  <c:v>-71.817999999999998</c:v>
                </c:pt>
                <c:pt idx="7">
                  <c:v>-57.644300000000001</c:v>
                </c:pt>
                <c:pt idx="8">
                  <c:v>-43.552300000000002</c:v>
                </c:pt>
                <c:pt idx="9">
                  <c:v>-29.541499999999999</c:v>
                </c:pt>
                <c:pt idx="10">
                  <c:v>-15.611500000000003</c:v>
                </c:pt>
                <c:pt idx="11">
                  <c:v>-1.7619000000000029</c:v>
                </c:pt>
                <c:pt idx="12">
                  <c:v>12.007699999999996</c:v>
                </c:pt>
                <c:pt idx="13">
                  <c:v>25.697699999999998</c:v>
                </c:pt>
                <c:pt idx="14">
                  <c:v>39.308500000000002</c:v>
                </c:pt>
                <c:pt idx="15">
                  <c:v>52.840499999999999</c:v>
                </c:pt>
                <c:pt idx="16">
                  <c:v>66.2941</c:v>
                </c:pt>
                <c:pt idx="17">
                  <c:v>79.669700000000006</c:v>
                </c:pt>
                <c:pt idx="18">
                  <c:v>92.967699999999994</c:v>
                </c:pt>
                <c:pt idx="19">
                  <c:v>106.1884</c:v>
                </c:pt>
                <c:pt idx="20">
                  <c:v>119.3323</c:v>
                </c:pt>
                <c:pt idx="21">
                  <c:v>132.3997</c:v>
                </c:pt>
                <c:pt idx="22">
                  <c:v>145.39099999999999</c:v>
                </c:pt>
                <c:pt idx="23">
                  <c:v>158.3066</c:v>
                </c:pt>
                <c:pt idx="24">
                  <c:v>171.14689999999999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1-4747-8F11-A4B0EB2B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091598784"/>
        <c:axId val="1"/>
      </c:barChart>
      <c:catAx>
        <c:axId val="2091598784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9159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83820</xdr:rowOff>
    </xdr:from>
    <xdr:to>
      <xdr:col>3</xdr:col>
      <xdr:colOff>2179320</xdr:colOff>
      <xdr:row>56</xdr:row>
      <xdr:rowOff>99060</xdr:rowOff>
    </xdr:to>
    <xdr:graphicFrame macro="">
      <xdr:nvGraphicFramePr>
        <xdr:cNvPr id="135617" name="图表 2">
          <a:extLst>
            <a:ext uri="{FF2B5EF4-FFF2-40B4-BE49-F238E27FC236}">
              <a16:creationId xmlns:a16="http://schemas.microsoft.com/office/drawing/2014/main" id="{59276406-21FE-9B79-5C7E-BD37C612C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68580</xdr:rowOff>
    </xdr:from>
    <xdr:to>
      <xdr:col>3</xdr:col>
      <xdr:colOff>2186940</xdr:colOff>
      <xdr:row>81</xdr:row>
      <xdr:rowOff>22860</xdr:rowOff>
    </xdr:to>
    <xdr:graphicFrame macro="">
      <xdr:nvGraphicFramePr>
        <xdr:cNvPr id="135618" name="图表 3">
          <a:extLst>
            <a:ext uri="{FF2B5EF4-FFF2-40B4-BE49-F238E27FC236}">
              <a16:creationId xmlns:a16="http://schemas.microsoft.com/office/drawing/2014/main" id="{CE68FE3C-E12B-8BF6-BCF0-D3D949B2D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45720</xdr:rowOff>
    </xdr:from>
    <xdr:to>
      <xdr:col>18</xdr:col>
      <xdr:colOff>274320</xdr:colOff>
      <xdr:row>28</xdr:row>
      <xdr:rowOff>190500</xdr:rowOff>
    </xdr:to>
    <xdr:graphicFrame macro="">
      <xdr:nvGraphicFramePr>
        <xdr:cNvPr id="39158" name="Chart 1">
          <a:extLst>
            <a:ext uri="{FF2B5EF4-FFF2-40B4-BE49-F238E27FC236}">
              <a16:creationId xmlns:a16="http://schemas.microsoft.com/office/drawing/2014/main" id="{379AB912-0AA0-2FEC-92EE-736953A5B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5</xdr:row>
      <xdr:rowOff>7620</xdr:rowOff>
    </xdr:from>
    <xdr:to>
      <xdr:col>16</xdr:col>
      <xdr:colOff>60960</xdr:colOff>
      <xdr:row>28</xdr:row>
      <xdr:rowOff>236220</xdr:rowOff>
    </xdr:to>
    <xdr:graphicFrame macro="">
      <xdr:nvGraphicFramePr>
        <xdr:cNvPr id="51450" name="Chart 1">
          <a:extLst>
            <a:ext uri="{FF2B5EF4-FFF2-40B4-BE49-F238E27FC236}">
              <a16:creationId xmlns:a16="http://schemas.microsoft.com/office/drawing/2014/main" id="{84E672FB-6E37-F2A0-1819-EAA7E3C3D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ED0E35-1A8E-4457-9DA6-8F6704280612}" name="Table5" displayName="Table5" ref="B4:E30" totalsRowShown="0" headerRowDxfId="59" dataDxfId="58">
  <tableColumns count="4">
    <tableColumn id="1" xr3:uid="{00000000-0010-0000-0100-000001000000}" name="年份" dataDxfId="63"/>
    <tableColumn id="2" xr3:uid="{00000000-0010-0000-0100-000002000000}" name="衰减率（%）" dataDxfId="62"/>
    <tableColumn id="3" xr3:uid="{00000000-0010-0000-0100-000003000000}" name="发电量（MWh）" dataDxfId="61"/>
    <tableColumn id="5" xr3:uid="{00000000-0010-0000-0100-000005000000}" name="利用小时数（h）" dataDxfId="6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72FC755-4B9F-4EBA-B35E-B9D456622903}" name="Table6" displayName="Table6" ref="B4:G30" totalsRowShown="0" headerRowDxfId="51" dataDxfId="50">
  <tableColumns count="6">
    <tableColumn id="1" xr3:uid="{00000000-0010-0000-0300-000001000000}" name="年份" dataDxfId="57"/>
    <tableColumn id="2" xr3:uid="{00000000-0010-0000-0300-000002000000}" name="衰减率（%）" dataDxfId="56"/>
    <tableColumn id="3" xr3:uid="{00000000-0010-0000-0300-000003000000}" name="发电量（MWh）" dataDxfId="55"/>
    <tableColumn id="4" xr3:uid="{00000000-0010-0000-0300-000004000000}" name="年收益（万元）" dataDxfId="54"/>
    <tableColumn id="5" xr3:uid="{00000000-0010-0000-0300-000005000000}" name="累计收益（万元）" dataDxfId="53"/>
    <tableColumn id="6" xr3:uid="{00000000-0010-0000-0300-000006000000}" name="利用小时数（h）" dataDxfId="5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C83037-9DCE-49A9-B3C2-827F69115FC7}" name="Table1" displayName="Table1" ref="B2:H8" totalsRowShown="0" headerRowDxfId="42" dataDxfId="41">
  <tableColumns count="7">
    <tableColumn id="1" xr3:uid="{00000000-0010-0000-0500-000001000000}" name="参数" dataDxfId="49"/>
    <tableColumn id="2" xr3:uid="{00000000-0010-0000-0500-000002000000}" name="换算数值" dataDxfId="48"/>
    <tableColumn id="3" xr3:uid="{00000000-0010-0000-0500-000003000000}" name="换算单位" dataDxfId="47"/>
    <tableColumn id="4" xr3:uid="{00000000-0010-0000-0500-000004000000}" name="年均值" dataDxfId="46"/>
    <tableColumn id="5" xr3:uid="{00000000-0010-0000-0500-000005000000}" name="25年" dataDxfId="45"/>
    <tableColumn id="6" xr3:uid="{00000000-0010-0000-0500-000006000000}" name="单位" dataDxfId="44"/>
    <tableColumn id="7" xr3:uid="{00000000-0010-0000-0500-000007000000}" name="数据来源" dataDxfId="4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902C5BF-710E-4E4A-856F-B7CE49FD5EEA}" name="Table54" displayName="Table54" ref="A1:J2" totalsRowShown="0" headerRowDxfId="30" dataDxfId="29" headerRowBorderDxfId="27" tableBorderDxfId="28">
  <autoFilter ref="A1:J2" xr:uid="{ADB17DF5-2667-43C5-AB92-D9EBD0E0DD67}"/>
  <tableColumns count="10">
    <tableColumn id="1" xr3:uid="{00000000-0010-0000-0700-000001000000}" name="序号" dataDxfId="40"/>
    <tableColumn id="2" xr3:uid="{00000000-0010-0000-0700-000002000000}" name="尺寸mm" dataDxfId="39"/>
    <tableColumn id="3" xr3:uid="{00000000-0010-0000-0700-000003000000}" name="类型" dataDxfId="38"/>
    <tableColumn id="4" xr3:uid="{00000000-0010-0000-0700-000004000000}" name="数量" dataDxfId="37"/>
    <tableColumn id="5" xr3:uid="{00000000-0010-0000-0700-000005000000}" name="功率(Wp)" dataDxfId="36"/>
    <tableColumn id="6" xr3:uid="{00000000-0010-0000-0700-000006000000}" name="单价(元/W)" dataDxfId="35"/>
    <tableColumn id="7" xr3:uid="{00000000-0010-0000-0700-000007000000}" name="温度系数(%/℃)" dataDxfId="34"/>
    <tableColumn id="8" xr3:uid="{00000000-0010-0000-0700-000008000000}" name="工作温度(℃)" dataDxfId="33"/>
    <tableColumn id="9" xr3:uid="{00000000-0010-0000-0700-000009000000}" name="首年衰减" dataDxfId="32"/>
    <tableColumn id="10" xr3:uid="{00000000-0010-0000-0700-00000A000000}" name="年衰减率(%)" dataDxfId="31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F429B47A-F664-4189-805D-566E95FA82C2}" name="表173" displayName="表173" ref="A1:Y3" totalsRowShown="0" headerRowDxfId="1" dataDxfId="0">
  <autoFilter ref="A1:Y3" xr:uid="{F91F3ED8-AD69-4ECD-9011-047CB5F22AB4}"/>
  <tableColumns count="25">
    <tableColumn id="1" xr3:uid="{00000000-0010-0000-0900-000001000000}" name="时刻" dataDxfId="26"/>
    <tableColumn id="2" xr3:uid="{00000000-0010-0000-0900-000002000000}" name="1" dataDxfId="25"/>
    <tableColumn id="3" xr3:uid="{00000000-0010-0000-0900-000003000000}" name="2" dataDxfId="24"/>
    <tableColumn id="4" xr3:uid="{00000000-0010-0000-0900-000004000000}" name="3" dataDxfId="23"/>
    <tableColumn id="5" xr3:uid="{00000000-0010-0000-0900-000005000000}" name="4" dataDxfId="22"/>
    <tableColumn id="6" xr3:uid="{00000000-0010-0000-0900-000006000000}" name="5" dataDxfId="21"/>
    <tableColumn id="7" xr3:uid="{00000000-0010-0000-0900-000007000000}" name="6" dataDxfId="20"/>
    <tableColumn id="8" xr3:uid="{00000000-0010-0000-0900-000008000000}" name="7" dataDxfId="19"/>
    <tableColumn id="9" xr3:uid="{00000000-0010-0000-0900-000009000000}" name="8" dataDxfId="18"/>
    <tableColumn id="10" xr3:uid="{00000000-0010-0000-0900-00000A000000}" name="9" dataDxfId="17"/>
    <tableColumn id="11" xr3:uid="{00000000-0010-0000-0900-00000B000000}" name="10" dataDxfId="16"/>
    <tableColumn id="12" xr3:uid="{00000000-0010-0000-0900-00000C000000}" name="11" dataDxfId="15"/>
    <tableColumn id="13" xr3:uid="{00000000-0010-0000-0900-00000D000000}" name="12" dataDxfId="14"/>
    <tableColumn id="14" xr3:uid="{00000000-0010-0000-0900-00000E000000}" name="13" dataDxfId="13"/>
    <tableColumn id="15" xr3:uid="{00000000-0010-0000-0900-00000F000000}" name="14" dataDxfId="12"/>
    <tableColumn id="16" xr3:uid="{00000000-0010-0000-0900-000010000000}" name="15" dataDxfId="11"/>
    <tableColumn id="17" xr3:uid="{00000000-0010-0000-0900-000011000000}" name="16" dataDxfId="10"/>
    <tableColumn id="18" xr3:uid="{00000000-0010-0000-0900-000012000000}" name="17" dataDxfId="9"/>
    <tableColumn id="19" xr3:uid="{00000000-0010-0000-0900-000013000000}" name="18" dataDxfId="8"/>
    <tableColumn id="20" xr3:uid="{00000000-0010-0000-0900-000014000000}" name="19" dataDxfId="7"/>
    <tableColumn id="21" xr3:uid="{00000000-0010-0000-0900-000015000000}" name="20" dataDxfId="6"/>
    <tableColumn id="22" xr3:uid="{00000000-0010-0000-0900-000016000000}" name="21" dataDxfId="5"/>
    <tableColumn id="23" xr3:uid="{00000000-0010-0000-0900-000017000000}" name="22" dataDxfId="4"/>
    <tableColumn id="24" xr3:uid="{00000000-0010-0000-0900-000018000000}" name="23" dataDxfId="3"/>
    <tableColumn id="25" xr3:uid="{00000000-0010-0000-0900-000019000000}" name="2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D54B-3657-44F1-A327-A0D5B3AFD86F}">
  <sheetPr>
    <tabColor theme="9" tint="0.39997558519241921"/>
    <outlinePr summaryBelow="0" summaryRight="0"/>
  </sheetPr>
  <dimension ref="A1:E84"/>
  <sheetViews>
    <sheetView showGridLines="0" tabSelected="1" topLeftCell="A44" zoomScaleNormal="100" workbookViewId="0">
      <selection activeCell="G56" sqref="G56"/>
    </sheetView>
  </sheetViews>
  <sheetFormatPr defaultRowHeight="13.2"/>
  <cols>
    <col min="1" max="1" width="17.109375" style="5" customWidth="1"/>
    <col min="2" max="2" width="24.44140625" style="5" customWidth="1"/>
    <col min="3" max="3" width="22.5546875" style="5" customWidth="1"/>
    <col min="4" max="4" width="32.33203125" style="5" customWidth="1"/>
  </cols>
  <sheetData>
    <row r="1" spans="1:5" ht="35.25" customHeight="1">
      <c r="A1" s="103" t="s">
        <v>38</v>
      </c>
      <c r="B1" s="103"/>
      <c r="C1" s="103"/>
      <c r="D1" s="103"/>
    </row>
    <row r="2" spans="1:5" s="2" customFormat="1" ht="15">
      <c r="A2" s="12" t="s">
        <v>17</v>
      </c>
      <c r="B2" s="12"/>
      <c r="C2" s="13" t="s">
        <v>18</v>
      </c>
      <c r="D2" s="14" t="s">
        <v>129</v>
      </c>
    </row>
    <row r="3" spans="1:5" ht="5.25" customHeight="1" thickBot="1">
      <c r="A3" s="13"/>
      <c r="B3" s="12"/>
      <c r="C3" s="12"/>
      <c r="D3" s="12"/>
    </row>
    <row r="4" spans="1:5" s="2" customFormat="1" ht="15">
      <c r="A4" s="104" t="s">
        <v>13</v>
      </c>
      <c r="B4" s="105"/>
      <c r="C4" s="105"/>
      <c r="D4" s="106"/>
    </row>
    <row r="5" spans="1:5" s="2" customFormat="1" ht="15">
      <c r="A5" s="44" t="s">
        <v>19</v>
      </c>
      <c r="B5" s="18" t="s">
        <v>130</v>
      </c>
      <c r="C5" s="19" t="s">
        <v>26</v>
      </c>
      <c r="D5" s="20" t="s">
        <v>131</v>
      </c>
    </row>
    <row r="6" spans="1:5" s="2" customFormat="1" ht="15.6" thickBot="1">
      <c r="A6" s="64" t="s">
        <v>52</v>
      </c>
      <c r="B6" s="107" t="s">
        <v>132</v>
      </c>
      <c r="C6" s="108"/>
      <c r="D6" s="109"/>
      <c r="E6" s="15"/>
    </row>
    <row r="7" spans="1:5" s="2" customFormat="1" ht="6.75" customHeight="1" thickBot="1">
      <c r="A7" s="13"/>
      <c r="B7" s="13"/>
      <c r="C7" s="12"/>
      <c r="D7" s="12"/>
    </row>
    <row r="8" spans="1:5" s="2" customFormat="1" ht="15.6" thickBot="1">
      <c r="A8" s="110" t="s">
        <v>14</v>
      </c>
      <c r="B8" s="111"/>
      <c r="C8" s="111"/>
      <c r="D8" s="112"/>
    </row>
    <row r="9" spans="1:5" s="2" customFormat="1" ht="15">
      <c r="A9" s="43" t="s">
        <v>22</v>
      </c>
      <c r="B9" s="21" t="s">
        <v>133</v>
      </c>
      <c r="C9" s="45" t="s">
        <v>21</v>
      </c>
      <c r="D9" s="22" t="s">
        <v>134</v>
      </c>
    </row>
    <row r="10" spans="1:5" s="2" customFormat="1" ht="15">
      <c r="A10" s="44" t="s">
        <v>23</v>
      </c>
      <c r="B10" s="18">
        <v>1075</v>
      </c>
      <c r="C10" s="46" t="s">
        <v>106</v>
      </c>
      <c r="D10" s="93" t="s">
        <v>135</v>
      </c>
    </row>
    <row r="11" spans="1:5" s="2" customFormat="1" ht="15">
      <c r="A11" s="48" t="s">
        <v>107</v>
      </c>
      <c r="B11" s="23" t="s">
        <v>20</v>
      </c>
      <c r="C11" s="46" t="s">
        <v>105</v>
      </c>
      <c r="D11" s="20" t="s">
        <v>36</v>
      </c>
    </row>
    <row r="12" spans="1:5" s="2" customFormat="1" ht="15">
      <c r="A12" s="44" t="s">
        <v>40</v>
      </c>
      <c r="B12" s="23">
        <v>0.97</v>
      </c>
      <c r="C12" s="46" t="s">
        <v>108</v>
      </c>
      <c r="D12" s="20" t="s">
        <v>136</v>
      </c>
    </row>
    <row r="13" spans="1:5" s="2" customFormat="1" ht="15">
      <c r="A13" s="44" t="s">
        <v>109</v>
      </c>
      <c r="B13" s="23">
        <v>0.01</v>
      </c>
      <c r="C13" s="46" t="s">
        <v>110</v>
      </c>
      <c r="D13" s="24">
        <v>0.01</v>
      </c>
    </row>
    <row r="14" spans="1:5" s="2" customFormat="1" ht="15.6" thickBot="1">
      <c r="A14" s="49" t="s">
        <v>111</v>
      </c>
      <c r="B14" s="25">
        <v>2.4799999999999999E-2</v>
      </c>
      <c r="C14" s="47" t="s">
        <v>112</v>
      </c>
      <c r="D14" s="65">
        <v>0.87321199999999999</v>
      </c>
    </row>
    <row r="15" spans="1:5" s="2" customFormat="1" ht="6" customHeight="1" thickBot="1">
      <c r="A15" s="12"/>
      <c r="B15" s="12"/>
      <c r="C15" s="12"/>
      <c r="D15" s="12"/>
    </row>
    <row r="16" spans="1:5" s="2" customFormat="1" ht="15.6" thickBot="1">
      <c r="A16" s="110" t="s">
        <v>113</v>
      </c>
      <c r="B16" s="111"/>
      <c r="C16" s="111"/>
      <c r="D16" s="112"/>
    </row>
    <row r="17" spans="1:4" s="2" customFormat="1" ht="15">
      <c r="A17" s="43" t="s">
        <v>0</v>
      </c>
      <c r="B17" s="41" t="s">
        <v>115</v>
      </c>
      <c r="C17" s="41" t="s">
        <v>41</v>
      </c>
      <c r="D17" s="42" t="s">
        <v>114</v>
      </c>
    </row>
    <row r="18" spans="1:4" s="2" customFormat="1" ht="15">
      <c r="A18" s="44" t="s">
        <v>1</v>
      </c>
      <c r="B18" s="18">
        <v>90.5</v>
      </c>
      <c r="C18" s="26">
        <v>35.302799999999998</v>
      </c>
      <c r="D18" s="27">
        <v>7.2</v>
      </c>
    </row>
    <row r="19" spans="1:4" s="2" customFormat="1" ht="15">
      <c r="A19" s="44" t="s">
        <v>2</v>
      </c>
      <c r="B19" s="50">
        <v>81.599999999999994</v>
      </c>
      <c r="C19" s="51">
        <v>31.7639</v>
      </c>
      <c r="D19" s="52">
        <v>6.5</v>
      </c>
    </row>
    <row r="20" spans="1:4" s="2" customFormat="1" ht="15">
      <c r="A20" s="44" t="s">
        <v>3</v>
      </c>
      <c r="B20" s="18">
        <v>121.5</v>
      </c>
      <c r="C20" s="26">
        <v>46.649299999999997</v>
      </c>
      <c r="D20" s="27">
        <v>9.5</v>
      </c>
    </row>
    <row r="21" spans="1:4" s="2" customFormat="1" ht="15">
      <c r="A21" s="44" t="s">
        <v>4</v>
      </c>
      <c r="B21" s="50">
        <v>132.19999999999999</v>
      </c>
      <c r="C21" s="51">
        <v>50.134700000000002</v>
      </c>
      <c r="D21" s="52">
        <v>10.199999999999999</v>
      </c>
    </row>
    <row r="22" spans="1:4" s="2" customFormat="1" ht="15">
      <c r="A22" s="44" t="s">
        <v>5</v>
      </c>
      <c r="B22" s="18">
        <v>149</v>
      </c>
      <c r="C22" s="26">
        <v>54.871200000000002</v>
      </c>
      <c r="D22" s="27">
        <v>11.2</v>
      </c>
    </row>
    <row r="23" spans="1:4" s="2" customFormat="1" ht="15">
      <c r="A23" s="44" t="s">
        <v>6</v>
      </c>
      <c r="B23" s="50">
        <v>142</v>
      </c>
      <c r="C23" s="51">
        <v>51.700699999999998</v>
      </c>
      <c r="D23" s="52">
        <v>10.5</v>
      </c>
    </row>
    <row r="24" spans="1:4" s="2" customFormat="1" ht="15">
      <c r="A24" s="44" t="s">
        <v>7</v>
      </c>
      <c r="B24" s="18">
        <v>137.9</v>
      </c>
      <c r="C24" s="26">
        <v>50.145299999999999</v>
      </c>
      <c r="D24" s="27">
        <v>10.199999999999999</v>
      </c>
    </row>
    <row r="25" spans="1:4" s="2" customFormat="1" ht="15">
      <c r="A25" s="44" t="s">
        <v>8</v>
      </c>
      <c r="B25" s="50">
        <v>118.5</v>
      </c>
      <c r="C25" s="51">
        <v>43.403799999999997</v>
      </c>
      <c r="D25" s="52">
        <v>8.8000000000000007</v>
      </c>
    </row>
    <row r="26" spans="1:4" s="2" customFormat="1" ht="15">
      <c r="A26" s="44" t="s">
        <v>9</v>
      </c>
      <c r="B26" s="18">
        <v>100.4</v>
      </c>
      <c r="C26" s="26">
        <v>37.064700000000002</v>
      </c>
      <c r="D26" s="27">
        <v>7.6</v>
      </c>
    </row>
    <row r="27" spans="1:4" s="2" customFormat="1" ht="15">
      <c r="A27" s="44" t="s">
        <v>10</v>
      </c>
      <c r="B27" s="50">
        <v>91.7</v>
      </c>
      <c r="C27" s="51">
        <v>34.702500000000001</v>
      </c>
      <c r="D27" s="52">
        <v>7.1</v>
      </c>
    </row>
    <row r="28" spans="1:4" s="2" customFormat="1" ht="15">
      <c r="A28" s="44" t="s">
        <v>11</v>
      </c>
      <c r="B28" s="18">
        <v>56.4</v>
      </c>
      <c r="C28" s="26">
        <v>21.804200000000002</v>
      </c>
      <c r="D28" s="27">
        <v>4.4000000000000004</v>
      </c>
    </row>
    <row r="29" spans="1:4" s="2" customFormat="1" ht="15">
      <c r="A29" s="44" t="s">
        <v>12</v>
      </c>
      <c r="B29" s="50">
        <v>84.3</v>
      </c>
      <c r="C29" s="51">
        <v>32.896099999999997</v>
      </c>
      <c r="D29" s="52">
        <v>6.7</v>
      </c>
    </row>
    <row r="30" spans="1:4" s="16" customFormat="1" ht="15.6">
      <c r="A30" s="53" t="s">
        <v>15</v>
      </c>
      <c r="B30" s="28">
        <v>1306.2</v>
      </c>
      <c r="C30" s="29">
        <f>SUM(C18:C29)</f>
        <v>490.43919999999997</v>
      </c>
      <c r="D30" s="30">
        <v>100</v>
      </c>
    </row>
    <row r="31" spans="1:4" s="17" customFormat="1" ht="22.5" customHeight="1" thickBot="1">
      <c r="A31" s="54" t="s">
        <v>16</v>
      </c>
      <c r="B31" s="113">
        <f>C30</f>
        <v>490.43919999999997</v>
      </c>
      <c r="C31" s="114"/>
      <c r="D31" s="115"/>
    </row>
    <row r="32" spans="1:4" ht="14.4">
      <c r="A32" s="12"/>
      <c r="B32" s="12"/>
      <c r="C32" s="31"/>
      <c r="D32" s="12"/>
    </row>
    <row r="33" spans="1:4" ht="21" thickBot="1">
      <c r="A33" s="54" t="s">
        <v>126</v>
      </c>
      <c r="B33" s="116" t="s">
        <v>137</v>
      </c>
      <c r="C33" s="117"/>
      <c r="D33" s="118"/>
    </row>
    <row r="34" spans="1:4" ht="14.4">
      <c r="A34" s="12"/>
      <c r="B34" s="12"/>
      <c r="C34" s="12"/>
      <c r="D34" s="12"/>
    </row>
    <row r="35" spans="1:4" ht="14.4">
      <c r="A35" s="13"/>
      <c r="B35" s="13"/>
      <c r="C35" s="13"/>
      <c r="D35" s="12"/>
    </row>
    <row r="36" spans="1:4" ht="14.4">
      <c r="A36" s="13"/>
      <c r="B36" s="13"/>
      <c r="C36" s="13"/>
      <c r="D36" s="12"/>
    </row>
    <row r="37" spans="1:4" ht="14.4">
      <c r="A37" s="13"/>
      <c r="B37" s="13"/>
      <c r="C37" s="13"/>
      <c r="D37" s="12"/>
    </row>
    <row r="38" spans="1:4" ht="14.4">
      <c r="A38" s="13"/>
      <c r="B38" s="13"/>
      <c r="C38" s="13"/>
      <c r="D38" s="12"/>
    </row>
    <row r="39" spans="1:4" ht="14.4">
      <c r="A39" s="13"/>
      <c r="B39" s="13"/>
      <c r="C39" s="13"/>
      <c r="D39" s="12"/>
    </row>
    <row r="40" spans="1:4" ht="14.4">
      <c r="A40" s="12"/>
      <c r="B40" s="12"/>
      <c r="C40" s="12"/>
      <c r="D40" s="12"/>
    </row>
    <row r="41" spans="1:4" ht="14.4">
      <c r="A41" s="12"/>
      <c r="B41" s="12"/>
      <c r="C41" s="12"/>
      <c r="D41" s="12"/>
    </row>
    <row r="42" spans="1:4" ht="14.4">
      <c r="A42" s="13"/>
      <c r="B42" s="13"/>
      <c r="C42" s="12"/>
      <c r="D42" s="12"/>
    </row>
    <row r="43" spans="1:4" ht="14.4">
      <c r="A43" s="13"/>
      <c r="B43" s="13"/>
      <c r="C43" s="12"/>
      <c r="D43" s="12"/>
    </row>
    <row r="44" spans="1:4" ht="14.4">
      <c r="A44" s="12"/>
      <c r="B44" s="12"/>
      <c r="C44" s="12"/>
      <c r="D44" s="12"/>
    </row>
    <row r="45" spans="1:4" ht="14.4">
      <c r="A45" s="12"/>
      <c r="B45" s="12"/>
      <c r="C45" s="12"/>
      <c r="D45" s="12"/>
    </row>
    <row r="46" spans="1:4" ht="14.4">
      <c r="A46" s="12"/>
      <c r="B46" s="12"/>
      <c r="C46" s="12"/>
      <c r="D46" s="12"/>
    </row>
    <row r="47" spans="1:4" ht="14.4">
      <c r="A47" s="12"/>
      <c r="B47" s="12"/>
      <c r="C47" s="12"/>
      <c r="D47" s="12"/>
    </row>
    <row r="48" spans="1:4" ht="14.4">
      <c r="A48" s="12"/>
      <c r="B48" s="12"/>
      <c r="C48" s="12"/>
      <c r="D48" s="12"/>
    </row>
    <row r="49" spans="1:4" ht="14.4">
      <c r="A49" s="12"/>
      <c r="B49" s="12"/>
      <c r="C49" s="12"/>
      <c r="D49" s="12"/>
    </row>
    <row r="50" spans="1:4" ht="14.4">
      <c r="A50" s="12"/>
      <c r="B50" s="12"/>
      <c r="C50" s="12"/>
      <c r="D50" s="12"/>
    </row>
    <row r="51" spans="1:4" ht="14.4">
      <c r="A51" s="12"/>
      <c r="B51" s="12"/>
      <c r="C51" s="12"/>
      <c r="D51" s="12"/>
    </row>
    <row r="52" spans="1:4" ht="14.4">
      <c r="A52" s="12"/>
      <c r="B52" s="12"/>
      <c r="C52" s="12"/>
      <c r="D52" s="12"/>
    </row>
    <row r="53" spans="1:4" s="2" customFormat="1" ht="15"/>
    <row r="54" spans="1:4" s="2" customFormat="1" ht="15"/>
    <row r="55" spans="1:4" ht="13.5" customHeight="1"/>
    <row r="56" spans="1:4" ht="14.4">
      <c r="A56" s="12"/>
      <c r="B56" s="12"/>
      <c r="C56" s="12"/>
      <c r="D56" s="12"/>
    </row>
    <row r="83" spans="1:4" ht="14.4">
      <c r="A83" s="55" t="s">
        <v>24</v>
      </c>
      <c r="B83" s="101" t="s">
        <v>42</v>
      </c>
      <c r="C83" s="101"/>
      <c r="D83" s="102"/>
    </row>
    <row r="84" spans="1:4" ht="14.4">
      <c r="A84" s="71" t="s">
        <v>25</v>
      </c>
      <c r="B84" s="98" t="s">
        <v>48</v>
      </c>
      <c r="C84" s="99"/>
      <c r="D84" s="100"/>
    </row>
  </sheetData>
  <mergeCells count="9">
    <mergeCell ref="B84:D84"/>
    <mergeCell ref="B83:D83"/>
    <mergeCell ref="A1:D1"/>
    <mergeCell ref="A4:D4"/>
    <mergeCell ref="B6:D6"/>
    <mergeCell ref="A8:D8"/>
    <mergeCell ref="A16:D16"/>
    <mergeCell ref="B31:D31"/>
    <mergeCell ref="B33:D33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1427-2E52-4A67-9F6D-07A630D32A31}">
  <sheetPr>
    <tabColor rgb="FFFFFFCC"/>
  </sheetPr>
  <dimension ref="B1:G40"/>
  <sheetViews>
    <sheetView showGridLines="0" topLeftCell="A13" zoomScaleNormal="100" workbookViewId="0">
      <selection activeCell="B32" sqref="B32:D32"/>
    </sheetView>
  </sheetViews>
  <sheetFormatPr defaultRowHeight="13.2"/>
  <cols>
    <col min="1" max="1" width="3.33203125" customWidth="1"/>
    <col min="2" max="2" width="20.44140625" style="8" customWidth="1"/>
    <col min="3" max="3" width="25.5546875" style="8" customWidth="1"/>
    <col min="4" max="4" width="26.5546875" style="8" customWidth="1"/>
    <col min="5" max="5" width="28.6640625" style="8" customWidth="1"/>
    <col min="6" max="6" width="26.44140625" customWidth="1"/>
    <col min="7" max="7" width="19.33203125" customWidth="1"/>
  </cols>
  <sheetData>
    <row r="1" spans="2:7" ht="13.8" thickBot="1"/>
    <row r="2" spans="2:7" ht="24.75" customHeight="1" thickBot="1">
      <c r="B2" s="58" t="s">
        <v>104</v>
      </c>
      <c r="C2" s="11" t="str">
        <f>光伏发电!D10</f>
        <v>430.0 kW</v>
      </c>
      <c r="D2" s="59" t="s">
        <v>37</v>
      </c>
      <c r="E2" s="72">
        <f>光伏发电!C30</f>
        <v>490.43919999999997</v>
      </c>
      <c r="F2" s="59" t="s">
        <v>93</v>
      </c>
      <c r="G2" s="57">
        <v>4</v>
      </c>
    </row>
    <row r="4" spans="2:7" ht="20.100000000000001" customHeight="1">
      <c r="B4" s="56" t="s">
        <v>117</v>
      </c>
      <c r="C4" s="56" t="s">
        <v>118</v>
      </c>
      <c r="D4" s="56" t="s">
        <v>119</v>
      </c>
      <c r="E4" s="56" t="s">
        <v>120</v>
      </c>
    </row>
    <row r="5" spans="2:7" ht="20.100000000000001" customHeight="1">
      <c r="B5" s="6">
        <v>1</v>
      </c>
      <c r="C5" s="3">
        <v>2</v>
      </c>
      <c r="D5" s="32">
        <v>490.43900000000002</v>
      </c>
      <c r="E5" s="94">
        <v>1141</v>
      </c>
    </row>
    <row r="6" spans="2:7" ht="20.100000000000001" customHeight="1">
      <c r="B6" s="6">
        <v>2</v>
      </c>
      <c r="C6" s="3">
        <v>0.5</v>
      </c>
      <c r="D6" s="32">
        <v>487.98700000000002</v>
      </c>
      <c r="E6" s="94">
        <v>1135</v>
      </c>
    </row>
    <row r="7" spans="2:7" ht="20.100000000000001" customHeight="1">
      <c r="B7" s="6">
        <v>3</v>
      </c>
      <c r="C7" s="3">
        <f>$C$6</f>
        <v>0.5</v>
      </c>
      <c r="D7" s="32">
        <v>485.54700000000003</v>
      </c>
      <c r="E7" s="94">
        <v>1129</v>
      </c>
    </row>
    <row r="8" spans="2:7" ht="20.100000000000001" customHeight="1">
      <c r="B8" s="6">
        <v>4</v>
      </c>
      <c r="C8" s="3">
        <f t="shared" ref="C8:C29" si="0">$C$6</f>
        <v>0.5</v>
      </c>
      <c r="D8" s="32">
        <v>483.11900000000003</v>
      </c>
      <c r="E8" s="94">
        <v>1124</v>
      </c>
    </row>
    <row r="9" spans="2:7" ht="20.100000000000001" customHeight="1">
      <c r="B9" s="6">
        <v>5</v>
      </c>
      <c r="C9" s="3">
        <f t="shared" si="0"/>
        <v>0.5</v>
      </c>
      <c r="D9" s="32">
        <v>480.70400000000001</v>
      </c>
      <c r="E9" s="94">
        <v>1118</v>
      </c>
    </row>
    <row r="10" spans="2:7" ht="20.100000000000001" customHeight="1">
      <c r="B10" s="6">
        <v>6</v>
      </c>
      <c r="C10" s="3">
        <f t="shared" si="0"/>
        <v>0.5</v>
      </c>
      <c r="D10" s="32">
        <v>478.3</v>
      </c>
      <c r="E10" s="94">
        <v>1112</v>
      </c>
    </row>
    <row r="11" spans="2:7" ht="20.100000000000001" customHeight="1">
      <c r="B11" s="6">
        <v>7</v>
      </c>
      <c r="C11" s="3">
        <f t="shared" si="0"/>
        <v>0.5</v>
      </c>
      <c r="D11" s="32">
        <v>475.90899999999999</v>
      </c>
      <c r="E11" s="94">
        <v>1107</v>
      </c>
    </row>
    <row r="12" spans="2:7" ht="20.100000000000001" customHeight="1">
      <c r="B12" s="6">
        <v>8</v>
      </c>
      <c r="C12" s="3">
        <f t="shared" si="0"/>
        <v>0.5</v>
      </c>
      <c r="D12" s="32">
        <v>473.529</v>
      </c>
      <c r="E12" s="94">
        <v>1101</v>
      </c>
    </row>
    <row r="13" spans="2:7" ht="20.100000000000001" customHeight="1">
      <c r="B13" s="6">
        <v>9</v>
      </c>
      <c r="C13" s="3">
        <f t="shared" si="0"/>
        <v>0.5</v>
      </c>
      <c r="D13" s="32">
        <v>471.161</v>
      </c>
      <c r="E13" s="94">
        <v>1096</v>
      </c>
    </row>
    <row r="14" spans="2:7" ht="20.100000000000001" customHeight="1">
      <c r="B14" s="6">
        <v>10</v>
      </c>
      <c r="C14" s="3">
        <f t="shared" si="0"/>
        <v>0.5</v>
      </c>
      <c r="D14" s="32">
        <v>468.80599999999998</v>
      </c>
      <c r="E14" s="94">
        <v>1090</v>
      </c>
    </row>
    <row r="15" spans="2:7" ht="20.100000000000001" customHeight="1">
      <c r="B15" s="6">
        <v>11</v>
      </c>
      <c r="C15" s="3">
        <f t="shared" si="0"/>
        <v>0.5</v>
      </c>
      <c r="D15" s="32">
        <v>466.46199999999999</v>
      </c>
      <c r="E15" s="94">
        <v>1085</v>
      </c>
    </row>
    <row r="16" spans="2:7" ht="20.100000000000001" customHeight="1">
      <c r="B16" s="6">
        <v>12</v>
      </c>
      <c r="C16" s="3">
        <f t="shared" si="0"/>
        <v>0.5</v>
      </c>
      <c r="D16" s="32">
        <v>464.12900000000002</v>
      </c>
      <c r="E16" s="94">
        <v>1079</v>
      </c>
    </row>
    <row r="17" spans="2:5" ht="20.100000000000001" customHeight="1">
      <c r="B17" s="6">
        <v>13</v>
      </c>
      <c r="C17" s="3">
        <f t="shared" si="0"/>
        <v>0.5</v>
      </c>
      <c r="D17" s="32">
        <v>461.80900000000003</v>
      </c>
      <c r="E17" s="94">
        <v>1074</v>
      </c>
    </row>
    <row r="18" spans="2:5" ht="20.100000000000001" customHeight="1">
      <c r="B18" s="6">
        <v>14</v>
      </c>
      <c r="C18" s="3">
        <f t="shared" si="0"/>
        <v>0.5</v>
      </c>
      <c r="D18" s="32">
        <v>459.5</v>
      </c>
      <c r="E18" s="94">
        <v>1069</v>
      </c>
    </row>
    <row r="19" spans="2:5" ht="20.100000000000001" customHeight="1">
      <c r="B19" s="6">
        <v>15</v>
      </c>
      <c r="C19" s="3">
        <f t="shared" si="0"/>
        <v>0.5</v>
      </c>
      <c r="D19" s="32">
        <v>457.202</v>
      </c>
      <c r="E19" s="94">
        <v>1063</v>
      </c>
    </row>
    <row r="20" spans="2:5" ht="20.100000000000001" customHeight="1">
      <c r="B20" s="6">
        <v>16</v>
      </c>
      <c r="C20" s="3">
        <f t="shared" si="0"/>
        <v>0.5</v>
      </c>
      <c r="D20" s="32">
        <v>454.916</v>
      </c>
      <c r="E20" s="94">
        <v>1058</v>
      </c>
    </row>
    <row r="21" spans="2:5" ht="20.100000000000001" customHeight="1">
      <c r="B21" s="6">
        <v>17</v>
      </c>
      <c r="C21" s="3">
        <f t="shared" si="0"/>
        <v>0.5</v>
      </c>
      <c r="D21" s="32">
        <v>452.64100000000002</v>
      </c>
      <c r="E21" s="94">
        <v>1053</v>
      </c>
    </row>
    <row r="22" spans="2:5" ht="20.100000000000001" customHeight="1">
      <c r="B22" s="6">
        <v>18</v>
      </c>
      <c r="C22" s="3">
        <f t="shared" si="0"/>
        <v>0.5</v>
      </c>
      <c r="D22" s="32">
        <v>450.37799999999999</v>
      </c>
      <c r="E22" s="94">
        <v>1047</v>
      </c>
    </row>
    <row r="23" spans="2:5" ht="20.100000000000001" customHeight="1">
      <c r="B23" s="6">
        <v>19</v>
      </c>
      <c r="C23" s="3">
        <f t="shared" si="0"/>
        <v>0.5</v>
      </c>
      <c r="D23" s="32">
        <v>448.12599999999998</v>
      </c>
      <c r="E23" s="94">
        <v>1042</v>
      </c>
    </row>
    <row r="24" spans="2:5" ht="20.100000000000001" customHeight="1">
      <c r="B24" s="6">
        <v>20</v>
      </c>
      <c r="C24" s="3">
        <f t="shared" si="0"/>
        <v>0.5</v>
      </c>
      <c r="D24" s="32">
        <v>445.88600000000002</v>
      </c>
      <c r="E24" s="94">
        <v>1037</v>
      </c>
    </row>
    <row r="25" spans="2:5" ht="20.100000000000001" customHeight="1">
      <c r="B25" s="6">
        <v>21</v>
      </c>
      <c r="C25" s="3">
        <f t="shared" si="0"/>
        <v>0.5</v>
      </c>
      <c r="D25" s="32">
        <v>443.65600000000001</v>
      </c>
      <c r="E25" s="94">
        <v>1032</v>
      </c>
    </row>
    <row r="26" spans="2:5" ht="20.100000000000001" customHeight="1">
      <c r="B26" s="6">
        <v>22</v>
      </c>
      <c r="C26" s="3">
        <f t="shared" si="0"/>
        <v>0.5</v>
      </c>
      <c r="D26" s="32">
        <v>441.43799999999999</v>
      </c>
      <c r="E26" s="94">
        <v>1027</v>
      </c>
    </row>
    <row r="27" spans="2:5" ht="20.100000000000001" customHeight="1">
      <c r="B27" s="6">
        <v>23</v>
      </c>
      <c r="C27" s="3">
        <f t="shared" si="0"/>
        <v>0.5</v>
      </c>
      <c r="D27" s="32">
        <v>439.23099999999999</v>
      </c>
      <c r="E27" s="94">
        <v>1021</v>
      </c>
    </row>
    <row r="28" spans="2:5" ht="20.100000000000001" customHeight="1">
      <c r="B28" s="6">
        <v>24</v>
      </c>
      <c r="C28" s="3">
        <f t="shared" si="0"/>
        <v>0.5</v>
      </c>
      <c r="D28" s="32">
        <v>437.03500000000003</v>
      </c>
      <c r="E28" s="94">
        <v>1016</v>
      </c>
    </row>
    <row r="29" spans="2:5" ht="20.100000000000001" customHeight="1">
      <c r="B29" s="6">
        <v>25</v>
      </c>
      <c r="C29" s="3">
        <f t="shared" si="0"/>
        <v>0.5</v>
      </c>
      <c r="D29" s="32">
        <v>434.85</v>
      </c>
      <c r="E29" s="94">
        <v>1011</v>
      </c>
    </row>
    <row r="30" spans="2:5" ht="20.100000000000001" customHeight="1">
      <c r="B30" s="4" t="s">
        <v>35</v>
      </c>
      <c r="C30" s="4"/>
      <c r="D30" s="32">
        <f>SUM(D5:D29)</f>
        <v>11552.760000000002</v>
      </c>
      <c r="E30" s="95" t="s">
        <v>138</v>
      </c>
    </row>
    <row r="31" spans="2:5">
      <c r="B31" s="7"/>
    </row>
    <row r="32" spans="2:5" ht="14.4">
      <c r="B32" s="119" t="s">
        <v>116</v>
      </c>
      <c r="C32" s="119"/>
      <c r="D32" s="119"/>
      <c r="E32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mergeCells count="1">
    <mergeCell ref="B32:D32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C895-12C5-4FFD-9C95-FC8ACA5D9116}">
  <sheetPr>
    <tabColor theme="6" tint="0.39997558519241921"/>
  </sheetPr>
  <dimension ref="B1:M40"/>
  <sheetViews>
    <sheetView showGridLines="0" topLeftCell="A15" zoomScaleNormal="100" workbookViewId="0">
      <selection activeCell="C10" sqref="C10"/>
    </sheetView>
  </sheetViews>
  <sheetFormatPr defaultRowHeight="13.2"/>
  <cols>
    <col min="1" max="1" width="3.6640625" customWidth="1"/>
    <col min="2" max="2" width="17.33203125" style="8" customWidth="1"/>
    <col min="3" max="3" width="18.5546875" style="8" customWidth="1"/>
    <col min="4" max="4" width="20.6640625" style="8" customWidth="1"/>
    <col min="5" max="5" width="19.88671875" style="8" bestFit="1" customWidth="1"/>
    <col min="6" max="6" width="21.5546875" style="8" customWidth="1"/>
    <col min="7" max="7" width="20.5546875" style="8" customWidth="1"/>
    <col min="8" max="8" width="25.88671875" customWidth="1"/>
    <col min="9" max="9" width="14.109375" customWidth="1"/>
    <col min="10" max="10" width="23.109375" customWidth="1"/>
    <col min="11" max="11" width="13" customWidth="1"/>
    <col min="12" max="12" width="22" customWidth="1"/>
    <col min="13" max="13" width="14.44140625" customWidth="1"/>
  </cols>
  <sheetData>
    <row r="1" spans="2:13" ht="13.8" thickBot="1"/>
    <row r="2" spans="2:13" s="1" customFormat="1" ht="27.75" customHeight="1" thickBot="1">
      <c r="B2" s="61" t="s">
        <v>102</v>
      </c>
      <c r="C2" s="10" t="str">
        <f>'25年发电量'!$C$2</f>
        <v>430.0 kW</v>
      </c>
      <c r="D2" s="62" t="s">
        <v>37</v>
      </c>
      <c r="E2" s="73">
        <f>光伏发电!C30</f>
        <v>490.43919999999997</v>
      </c>
      <c r="F2" s="62" t="s">
        <v>103</v>
      </c>
      <c r="G2" s="76" t="s">
        <v>94</v>
      </c>
      <c r="H2" s="62" t="s">
        <v>57</v>
      </c>
      <c r="I2" s="75">
        <v>4</v>
      </c>
      <c r="J2" s="62" t="s">
        <v>58</v>
      </c>
      <c r="K2" s="75">
        <v>2.15</v>
      </c>
      <c r="L2" s="62" t="s">
        <v>59</v>
      </c>
      <c r="M2" s="91">
        <v>227.36</v>
      </c>
    </row>
    <row r="4" spans="2:13" s="9" customFormat="1" ht="45.75" customHeight="1">
      <c r="B4" s="60" t="s">
        <v>117</v>
      </c>
      <c r="C4" s="60" t="s">
        <v>118</v>
      </c>
      <c r="D4" s="60" t="s">
        <v>119</v>
      </c>
      <c r="E4" s="60" t="s">
        <v>121</v>
      </c>
      <c r="F4" s="60" t="s">
        <v>122</v>
      </c>
      <c r="G4" s="60" t="s">
        <v>120</v>
      </c>
    </row>
    <row r="5" spans="2:13" ht="20.100000000000001" customHeight="1">
      <c r="B5" s="6">
        <v>1</v>
      </c>
      <c r="C5" s="3">
        <v>2</v>
      </c>
      <c r="D5" s="33">
        <v>490.43900000000002</v>
      </c>
      <c r="E5" s="32">
        <v>17.165400000000002</v>
      </c>
      <c r="F5" s="33">
        <v>-158.17785000000001</v>
      </c>
      <c r="G5" s="94">
        <v>1141</v>
      </c>
    </row>
    <row r="6" spans="2:13" ht="20.100000000000001" customHeight="1">
      <c r="B6" s="6">
        <v>2</v>
      </c>
      <c r="C6" s="3">
        <v>0.5</v>
      </c>
      <c r="D6" s="33">
        <v>487.98700000000002</v>
      </c>
      <c r="E6" s="32">
        <v>16.822099999999999</v>
      </c>
      <c r="F6" s="33">
        <v>-143.92500000000001</v>
      </c>
      <c r="G6" s="94">
        <v>1135</v>
      </c>
    </row>
    <row r="7" spans="2:13" ht="20.100000000000001" customHeight="1">
      <c r="B7" s="6">
        <v>3</v>
      </c>
      <c r="C7" s="3">
        <f>C6</f>
        <v>0.5</v>
      </c>
      <c r="D7" s="33">
        <v>485.54700000000003</v>
      </c>
      <c r="E7" s="32">
        <v>16.7379</v>
      </c>
      <c r="F7" s="33">
        <v>-129.33709999999999</v>
      </c>
      <c r="G7" s="94">
        <v>1129</v>
      </c>
    </row>
    <row r="8" spans="2:13" ht="20.100000000000001" customHeight="1">
      <c r="B8" s="6">
        <v>4</v>
      </c>
      <c r="C8" s="3">
        <f t="shared" ref="C8:C29" si="0">C7</f>
        <v>0.5</v>
      </c>
      <c r="D8" s="33">
        <v>483.11900000000003</v>
      </c>
      <c r="E8" s="32">
        <v>16.654299999999999</v>
      </c>
      <c r="F8" s="33">
        <v>-114.83280000000001</v>
      </c>
      <c r="G8" s="94">
        <v>1124</v>
      </c>
    </row>
    <row r="9" spans="2:13" ht="20.100000000000001" customHeight="1">
      <c r="B9" s="6">
        <v>5</v>
      </c>
      <c r="C9" s="3">
        <f t="shared" si="0"/>
        <v>0.5</v>
      </c>
      <c r="D9" s="33">
        <v>480.70400000000001</v>
      </c>
      <c r="E9" s="32">
        <v>16.571000000000002</v>
      </c>
      <c r="F9" s="33">
        <v>-100.4118</v>
      </c>
      <c r="G9" s="94">
        <v>1118</v>
      </c>
    </row>
    <row r="10" spans="2:13" ht="20.100000000000001" customHeight="1">
      <c r="B10" s="6">
        <v>6</v>
      </c>
      <c r="C10" s="3">
        <f t="shared" si="0"/>
        <v>0.5</v>
      </c>
      <c r="D10" s="33">
        <v>478.3</v>
      </c>
      <c r="E10" s="32">
        <v>16.488099999999999</v>
      </c>
      <c r="F10" s="33">
        <v>-86.073700000000002</v>
      </c>
      <c r="G10" s="94">
        <v>1112</v>
      </c>
    </row>
    <row r="11" spans="2:13" ht="20.100000000000001" customHeight="1">
      <c r="B11" s="6">
        <v>7</v>
      </c>
      <c r="C11" s="3">
        <f t="shared" si="0"/>
        <v>0.5</v>
      </c>
      <c r="D11" s="33">
        <v>475.90899999999999</v>
      </c>
      <c r="E11" s="32">
        <v>16.4057</v>
      </c>
      <c r="F11" s="33">
        <v>-71.817999999999998</v>
      </c>
      <c r="G11" s="94">
        <v>1107</v>
      </c>
    </row>
    <row r="12" spans="2:13" ht="20.100000000000001" customHeight="1">
      <c r="B12" s="6">
        <v>8</v>
      </c>
      <c r="C12" s="3">
        <f t="shared" si="0"/>
        <v>0.5</v>
      </c>
      <c r="D12" s="33">
        <v>473.529</v>
      </c>
      <c r="E12" s="32">
        <v>16.323699999999999</v>
      </c>
      <c r="F12" s="33">
        <v>-57.644300000000001</v>
      </c>
      <c r="G12" s="94">
        <v>1101</v>
      </c>
    </row>
    <row r="13" spans="2:13" ht="20.100000000000001" customHeight="1">
      <c r="B13" s="6">
        <v>9</v>
      </c>
      <c r="C13" s="3">
        <f t="shared" si="0"/>
        <v>0.5</v>
      </c>
      <c r="D13" s="33">
        <v>471.161</v>
      </c>
      <c r="E13" s="32">
        <v>16.242000000000001</v>
      </c>
      <c r="F13" s="33">
        <v>-43.552300000000002</v>
      </c>
      <c r="G13" s="94">
        <v>1096</v>
      </c>
    </row>
    <row r="14" spans="2:13" ht="20.100000000000001" customHeight="1">
      <c r="B14" s="6">
        <v>10</v>
      </c>
      <c r="C14" s="3">
        <f t="shared" si="0"/>
        <v>0.5</v>
      </c>
      <c r="D14" s="33">
        <v>468.80599999999998</v>
      </c>
      <c r="E14" s="32">
        <v>16.160799999999998</v>
      </c>
      <c r="F14" s="33">
        <v>-29.541499999999999</v>
      </c>
      <c r="G14" s="94">
        <v>1090</v>
      </c>
    </row>
    <row r="15" spans="2:13" ht="20.100000000000001" customHeight="1">
      <c r="B15" s="6">
        <v>11</v>
      </c>
      <c r="C15" s="3">
        <f t="shared" si="0"/>
        <v>0.5</v>
      </c>
      <c r="D15" s="33">
        <v>466.46199999999999</v>
      </c>
      <c r="E15" s="32">
        <v>16.079999999999998</v>
      </c>
      <c r="F15" s="33">
        <v>-15.611500000000003</v>
      </c>
      <c r="G15" s="94">
        <v>1085</v>
      </c>
    </row>
    <row r="16" spans="2:13" ht="20.100000000000001" customHeight="1">
      <c r="B16" s="6">
        <v>12</v>
      </c>
      <c r="C16" s="3">
        <f t="shared" si="0"/>
        <v>0.5</v>
      </c>
      <c r="D16" s="33">
        <v>464.12900000000002</v>
      </c>
      <c r="E16" s="32">
        <v>15.999599999999999</v>
      </c>
      <c r="F16" s="33">
        <v>-1.7619000000000029</v>
      </c>
      <c r="G16" s="94">
        <v>1079</v>
      </c>
    </row>
    <row r="17" spans="2:7" ht="20.100000000000001" customHeight="1">
      <c r="B17" s="6">
        <v>13</v>
      </c>
      <c r="C17" s="3">
        <f t="shared" si="0"/>
        <v>0.5</v>
      </c>
      <c r="D17" s="33">
        <v>461.80900000000003</v>
      </c>
      <c r="E17" s="32">
        <v>15.919600000000001</v>
      </c>
      <c r="F17" s="33">
        <v>12.007699999999996</v>
      </c>
      <c r="G17" s="94">
        <v>1074</v>
      </c>
    </row>
    <row r="18" spans="2:7" ht="20.100000000000001" customHeight="1">
      <c r="B18" s="6">
        <v>14</v>
      </c>
      <c r="C18" s="3">
        <f t="shared" si="0"/>
        <v>0.5</v>
      </c>
      <c r="D18" s="33">
        <v>459.5</v>
      </c>
      <c r="E18" s="32">
        <v>15.84</v>
      </c>
      <c r="F18" s="33">
        <v>25.697699999999998</v>
      </c>
      <c r="G18" s="94">
        <v>1069</v>
      </c>
    </row>
    <row r="19" spans="2:7" ht="20.100000000000001" customHeight="1">
      <c r="B19" s="6">
        <v>15</v>
      </c>
      <c r="C19" s="3">
        <f t="shared" si="0"/>
        <v>0.5</v>
      </c>
      <c r="D19" s="33">
        <v>457.202</v>
      </c>
      <c r="E19" s="32">
        <v>15.7608</v>
      </c>
      <c r="F19" s="33">
        <v>39.308500000000002</v>
      </c>
      <c r="G19" s="94">
        <v>1063</v>
      </c>
    </row>
    <row r="20" spans="2:7" ht="20.100000000000001" customHeight="1">
      <c r="B20" s="6">
        <v>16</v>
      </c>
      <c r="C20" s="3">
        <f t="shared" si="0"/>
        <v>0.5</v>
      </c>
      <c r="D20" s="33">
        <v>454.916</v>
      </c>
      <c r="E20" s="32">
        <v>15.682</v>
      </c>
      <c r="F20" s="33">
        <v>52.840499999999999</v>
      </c>
      <c r="G20" s="94">
        <v>1058</v>
      </c>
    </row>
    <row r="21" spans="2:7" ht="20.100000000000001" customHeight="1">
      <c r="B21" s="6">
        <v>17</v>
      </c>
      <c r="C21" s="3">
        <f t="shared" si="0"/>
        <v>0.5</v>
      </c>
      <c r="D21" s="33">
        <v>452.64100000000002</v>
      </c>
      <c r="E21" s="32">
        <v>15.6036</v>
      </c>
      <c r="F21" s="33">
        <v>66.2941</v>
      </c>
      <c r="G21" s="94">
        <v>1053</v>
      </c>
    </row>
    <row r="22" spans="2:7" ht="20.100000000000001" customHeight="1">
      <c r="B22" s="6">
        <v>18</v>
      </c>
      <c r="C22" s="3">
        <f t="shared" si="0"/>
        <v>0.5</v>
      </c>
      <c r="D22" s="33">
        <v>450.37799999999999</v>
      </c>
      <c r="E22" s="32">
        <v>15.525600000000001</v>
      </c>
      <c r="F22" s="33">
        <v>79.669700000000006</v>
      </c>
      <c r="G22" s="94">
        <v>1047</v>
      </c>
    </row>
    <row r="23" spans="2:7" ht="20.100000000000001" customHeight="1">
      <c r="B23" s="6">
        <v>19</v>
      </c>
      <c r="C23" s="3">
        <f t="shared" si="0"/>
        <v>0.5</v>
      </c>
      <c r="D23" s="33">
        <v>448.12599999999998</v>
      </c>
      <c r="E23" s="32">
        <v>15.448</v>
      </c>
      <c r="F23" s="33">
        <v>92.967699999999994</v>
      </c>
      <c r="G23" s="94">
        <v>1042</v>
      </c>
    </row>
    <row r="24" spans="2:7" ht="20.100000000000001" customHeight="1">
      <c r="B24" s="6">
        <v>20</v>
      </c>
      <c r="C24" s="3">
        <f t="shared" si="0"/>
        <v>0.5</v>
      </c>
      <c r="D24" s="33">
        <v>445.88600000000002</v>
      </c>
      <c r="E24" s="32">
        <v>15.370699999999999</v>
      </c>
      <c r="F24" s="33">
        <v>106.1884</v>
      </c>
      <c r="G24" s="94">
        <v>1037</v>
      </c>
    </row>
    <row r="25" spans="2:7" ht="20.100000000000001" customHeight="1">
      <c r="B25" s="6">
        <v>21</v>
      </c>
      <c r="C25" s="3">
        <f t="shared" si="0"/>
        <v>0.5</v>
      </c>
      <c r="D25" s="33">
        <v>443.65600000000001</v>
      </c>
      <c r="E25" s="32">
        <v>15.293900000000001</v>
      </c>
      <c r="F25" s="33">
        <v>119.3323</v>
      </c>
      <c r="G25" s="94">
        <v>1032</v>
      </c>
    </row>
    <row r="26" spans="2:7" ht="20.100000000000001" customHeight="1">
      <c r="B26" s="6">
        <v>22</v>
      </c>
      <c r="C26" s="3">
        <f t="shared" si="0"/>
        <v>0.5</v>
      </c>
      <c r="D26" s="33">
        <v>441.43799999999999</v>
      </c>
      <c r="E26" s="32">
        <v>15.2174</v>
      </c>
      <c r="F26" s="33">
        <v>132.3997</v>
      </c>
      <c r="G26" s="94">
        <v>1027</v>
      </c>
    </row>
    <row r="27" spans="2:7" ht="20.100000000000001" customHeight="1">
      <c r="B27" s="6">
        <v>23</v>
      </c>
      <c r="C27" s="3">
        <f t="shared" si="0"/>
        <v>0.5</v>
      </c>
      <c r="D27" s="33">
        <v>439.23099999999999</v>
      </c>
      <c r="E27" s="32">
        <v>15.141299999999999</v>
      </c>
      <c r="F27" s="33">
        <v>145.39099999999999</v>
      </c>
      <c r="G27" s="94">
        <v>1021</v>
      </c>
    </row>
    <row r="28" spans="2:7" ht="20.100000000000001" customHeight="1">
      <c r="B28" s="6">
        <v>24</v>
      </c>
      <c r="C28" s="3">
        <f t="shared" si="0"/>
        <v>0.5</v>
      </c>
      <c r="D28" s="33">
        <v>437.03500000000003</v>
      </c>
      <c r="E28" s="32">
        <v>15.0656</v>
      </c>
      <c r="F28" s="33">
        <v>158.3066</v>
      </c>
      <c r="G28" s="94">
        <v>1016</v>
      </c>
    </row>
    <row r="29" spans="2:7" ht="20.100000000000001" customHeight="1">
      <c r="B29" s="6">
        <v>25</v>
      </c>
      <c r="C29" s="3">
        <f t="shared" si="0"/>
        <v>0.5</v>
      </c>
      <c r="D29" s="33">
        <v>434.85</v>
      </c>
      <c r="E29" s="32">
        <v>14.9903</v>
      </c>
      <c r="F29" s="33">
        <v>171.14689999999999</v>
      </c>
      <c r="G29" s="94">
        <v>1011</v>
      </c>
    </row>
    <row r="30" spans="2:7" ht="20.100000000000001" customHeight="1">
      <c r="B30" s="4" t="s">
        <v>27</v>
      </c>
      <c r="C30" s="63"/>
      <c r="D30" s="88">
        <f>SUM(D5:D29)</f>
        <v>11552.760000000002</v>
      </c>
      <c r="E30" s="87">
        <f>SUM(E5:E29)</f>
        <v>398.50939999999997</v>
      </c>
      <c r="F30" s="63"/>
      <c r="G30" s="96" t="s">
        <v>139</v>
      </c>
    </row>
    <row r="31" spans="2:7" ht="27.75" customHeight="1">
      <c r="B31" s="7"/>
    </row>
    <row r="32" spans="2:7">
      <c r="B32" s="7"/>
    </row>
    <row r="33" spans="2:10" ht="21">
      <c r="B33" s="122" t="s">
        <v>60</v>
      </c>
      <c r="C33" s="122"/>
      <c r="D33" s="81">
        <v>51.6</v>
      </c>
      <c r="E33" s="122" t="s">
        <v>96</v>
      </c>
      <c r="F33" s="122"/>
      <c r="G33" s="86">
        <v>70</v>
      </c>
    </row>
    <row r="34" spans="2:10" ht="28.5" customHeight="1">
      <c r="B34" s="120" t="s">
        <v>62</v>
      </c>
      <c r="C34" s="120"/>
      <c r="D34" s="83">
        <v>398.51</v>
      </c>
      <c r="E34" s="120" t="s">
        <v>63</v>
      </c>
      <c r="F34" s="120"/>
      <c r="G34" s="83">
        <v>171.15</v>
      </c>
      <c r="H34" s="122" t="s">
        <v>61</v>
      </c>
      <c r="I34" s="122"/>
      <c r="J34" s="82">
        <v>1.61</v>
      </c>
    </row>
    <row r="35" spans="2:10" ht="32.4">
      <c r="B35" s="120" t="s">
        <v>65</v>
      </c>
      <c r="C35" s="120"/>
      <c r="D35" s="83">
        <v>16.57</v>
      </c>
      <c r="E35" s="120" t="s">
        <v>95</v>
      </c>
      <c r="F35" s="120"/>
      <c r="G35" s="85">
        <v>6.37</v>
      </c>
      <c r="H35" s="123" t="s">
        <v>64</v>
      </c>
      <c r="I35" s="123"/>
      <c r="J35" s="84">
        <v>12.25</v>
      </c>
    </row>
    <row r="36" spans="2:10">
      <c r="B36" s="7"/>
      <c r="H36" s="121"/>
      <c r="I36" s="121"/>
      <c r="J36" s="121"/>
    </row>
    <row r="37" spans="2:10">
      <c r="B37" s="7"/>
    </row>
    <row r="38" spans="2:10">
      <c r="B38" s="7"/>
    </row>
    <row r="39" spans="2:10">
      <c r="B39" s="7"/>
    </row>
    <row r="40" spans="2:10">
      <c r="B40" s="7"/>
    </row>
  </sheetData>
  <mergeCells count="9">
    <mergeCell ref="B35:C35"/>
    <mergeCell ref="E35:F35"/>
    <mergeCell ref="H36:J36"/>
    <mergeCell ref="B33:C33"/>
    <mergeCell ref="E33:F33"/>
    <mergeCell ref="H34:I34"/>
    <mergeCell ref="B34:C34"/>
    <mergeCell ref="E34:F34"/>
    <mergeCell ref="H35:I35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9748-8B65-42EB-AA9C-1DF5EDFF513B}">
  <sheetPr>
    <tabColor theme="3" tint="0.59999389629810485"/>
  </sheetPr>
  <dimension ref="B2:H9"/>
  <sheetViews>
    <sheetView showGridLines="0" zoomScale="175" zoomScaleNormal="175" workbookViewId="0">
      <selection activeCell="E11" sqref="E11"/>
    </sheetView>
  </sheetViews>
  <sheetFormatPr defaultRowHeight="13.2"/>
  <cols>
    <col min="2" max="2" width="9.109375" bestFit="1" customWidth="1"/>
    <col min="3" max="3" width="12.33203125" customWidth="1"/>
    <col min="4" max="4" width="10.5546875" customWidth="1"/>
    <col min="5" max="5" width="20.33203125" customWidth="1"/>
    <col min="6" max="6" width="12.6640625" customWidth="1"/>
    <col min="7" max="7" width="9.5546875" customWidth="1"/>
    <col min="8" max="8" width="44.6640625" customWidth="1"/>
  </cols>
  <sheetData>
    <row r="2" spans="2:8" ht="20.100000000000001" customHeight="1">
      <c r="B2" s="66" t="s">
        <v>28</v>
      </c>
      <c r="C2" s="66" t="s">
        <v>127</v>
      </c>
      <c r="D2" s="66" t="s">
        <v>128</v>
      </c>
      <c r="E2" s="66" t="s">
        <v>29</v>
      </c>
      <c r="F2" s="66" t="s">
        <v>36</v>
      </c>
      <c r="G2" s="66" t="s">
        <v>30</v>
      </c>
      <c r="H2" s="66" t="s">
        <v>54</v>
      </c>
    </row>
    <row r="3" spans="2:8" ht="20.100000000000001" customHeight="1">
      <c r="B3" s="67" t="s">
        <v>31</v>
      </c>
      <c r="C3" s="68" t="s">
        <v>33</v>
      </c>
      <c r="D3" s="68" t="s">
        <v>33</v>
      </c>
      <c r="E3" s="69">
        <f>ROUND(F3/25,3)</f>
        <v>462.11</v>
      </c>
      <c r="F3" s="69">
        <f>'25年发电量'!D30</f>
        <v>11552.760000000002</v>
      </c>
      <c r="G3" s="68" t="s">
        <v>49</v>
      </c>
      <c r="H3" s="67"/>
    </row>
    <row r="4" spans="2:8" ht="20.100000000000001" customHeight="1">
      <c r="B4" s="67" t="s">
        <v>32</v>
      </c>
      <c r="C4" s="68">
        <v>0.33</v>
      </c>
      <c r="D4" s="68" t="s">
        <v>39</v>
      </c>
      <c r="E4" s="97">
        <f>ROUND($E$3*C4,3)</f>
        <v>152.49600000000001</v>
      </c>
      <c r="F4" s="97">
        <f>ROUND(E4*25,3)</f>
        <v>3812.4</v>
      </c>
      <c r="G4" s="68" t="s">
        <v>34</v>
      </c>
      <c r="H4" s="67" t="s">
        <v>53</v>
      </c>
    </row>
    <row r="5" spans="2:8" ht="20.100000000000001" customHeight="1">
      <c r="B5" s="67" t="s">
        <v>51</v>
      </c>
      <c r="C5" s="68">
        <v>1.7000000000000001E-2</v>
      </c>
      <c r="D5" s="68" t="s">
        <v>56</v>
      </c>
      <c r="E5" s="97">
        <f>ROUND($E$3*C5,5)</f>
        <v>7.8558700000000004</v>
      </c>
      <c r="F5" s="97">
        <f>ROUND(E5*25,3)</f>
        <v>196.39699999999999</v>
      </c>
      <c r="G5" s="68" t="s">
        <v>123</v>
      </c>
      <c r="H5" s="68" t="s">
        <v>55</v>
      </c>
    </row>
    <row r="6" spans="2:8" ht="20.100000000000001" customHeight="1">
      <c r="B6" s="67" t="s">
        <v>125</v>
      </c>
      <c r="C6" s="68">
        <v>0.54100000000000004</v>
      </c>
      <c r="D6" s="68" t="s">
        <v>39</v>
      </c>
      <c r="E6" s="97">
        <f>ROUND($E$3*C6,3)</f>
        <v>250.00200000000001</v>
      </c>
      <c r="F6" s="97">
        <f>ROUND(E6*25,3)</f>
        <v>6250.05</v>
      </c>
      <c r="G6" s="68" t="s">
        <v>34</v>
      </c>
      <c r="H6" s="68" t="s">
        <v>55</v>
      </c>
    </row>
    <row r="7" spans="2:8" ht="20.100000000000001" customHeight="1">
      <c r="B7" s="67" t="s">
        <v>124</v>
      </c>
      <c r="C7" s="68">
        <v>8.3000000000000004E-2</v>
      </c>
      <c r="D7" s="68" t="s">
        <v>56</v>
      </c>
      <c r="E7" s="97">
        <f>ROUND($E$3*C7,5)</f>
        <v>38.355130000000003</v>
      </c>
      <c r="F7" s="97">
        <f>ROUND(E7*25,3)</f>
        <v>958.87800000000004</v>
      </c>
      <c r="G7" s="68" t="s">
        <v>123</v>
      </c>
      <c r="H7" s="68" t="s">
        <v>55</v>
      </c>
    </row>
    <row r="8" spans="2:8" ht="20.100000000000001" customHeight="1">
      <c r="B8" s="67" t="s">
        <v>50</v>
      </c>
      <c r="C8" s="68">
        <v>0.13300000000000001</v>
      </c>
      <c r="D8" s="68" t="s">
        <v>56</v>
      </c>
      <c r="E8" s="97">
        <f>ROUND($E$3*C8,5)</f>
        <v>61.460630000000002</v>
      </c>
      <c r="F8" s="97">
        <f>ROUND(E8*25,3)</f>
        <v>1536.5160000000001</v>
      </c>
      <c r="G8" s="68" t="s">
        <v>123</v>
      </c>
      <c r="H8" s="68" t="s">
        <v>55</v>
      </c>
    </row>
    <row r="9" spans="2:8">
      <c r="C9" s="70"/>
    </row>
  </sheetData>
  <phoneticPr fontId="1" type="noConversion"/>
  <pageMargins left="0.7" right="0.7" top="0.75" bottom="0.75" header="0.3" footer="0.3"/>
  <pageSetup paperSize="9" orientation="portrait" r:id="rId1"/>
  <ignoredErrors>
    <ignoredError sqref="E4 F3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727-20AF-499A-B0EB-65A1E5C74EEC}">
  <sheetPr>
    <tabColor rgb="FF54B2C8"/>
  </sheetPr>
  <dimension ref="A1:J9"/>
  <sheetViews>
    <sheetView showGridLines="0" workbookViewId="0">
      <selection activeCell="G9" sqref="G9"/>
    </sheetView>
  </sheetViews>
  <sheetFormatPr defaultRowHeight="13.2"/>
  <cols>
    <col min="1" max="1" width="11.44140625" bestFit="1" customWidth="1"/>
    <col min="2" max="2" width="14" bestFit="1" customWidth="1"/>
    <col min="3" max="3" width="21.33203125" bestFit="1" customWidth="1"/>
    <col min="4" max="4" width="11.44140625" bestFit="1" customWidth="1"/>
    <col min="5" max="5" width="19.33203125" bestFit="1" customWidth="1"/>
    <col min="6" max="6" width="19.109375" bestFit="1" customWidth="1"/>
    <col min="7" max="7" width="21.6640625" customWidth="1"/>
    <col min="8" max="8" width="21.88671875" bestFit="1" customWidth="1"/>
    <col min="9" max="9" width="16.44140625" bestFit="1" customWidth="1"/>
    <col min="10" max="10" width="19.109375" bestFit="1" customWidth="1"/>
  </cols>
  <sheetData>
    <row r="1" spans="1:10" ht="14.4">
      <c r="A1" s="36" t="s">
        <v>47</v>
      </c>
      <c r="B1" s="36" t="s">
        <v>46</v>
      </c>
      <c r="C1" s="36" t="s">
        <v>45</v>
      </c>
      <c r="D1" s="36" t="s">
        <v>44</v>
      </c>
      <c r="E1" s="36" t="s">
        <v>97</v>
      </c>
      <c r="F1" s="36" t="s">
        <v>98</v>
      </c>
      <c r="G1" s="36" t="s">
        <v>99</v>
      </c>
      <c r="H1" s="36" t="s">
        <v>100</v>
      </c>
      <c r="I1" s="36" t="s">
        <v>43</v>
      </c>
      <c r="J1" s="35" t="s">
        <v>101</v>
      </c>
    </row>
    <row r="2" spans="1:10" ht="16.2" thickBot="1">
      <c r="A2" s="34">
        <v>1</v>
      </c>
      <c r="B2" s="26" t="s">
        <v>140</v>
      </c>
      <c r="C2" s="26" t="s">
        <v>133</v>
      </c>
      <c r="D2" s="37">
        <v>1075</v>
      </c>
      <c r="E2" s="37">
        <v>400</v>
      </c>
      <c r="F2" s="74">
        <v>3</v>
      </c>
      <c r="G2" s="40">
        <v>3.5000000000000001E-3</v>
      </c>
      <c r="H2" s="26" t="s">
        <v>141</v>
      </c>
      <c r="I2" s="38">
        <v>0.02</v>
      </c>
      <c r="J2" s="39">
        <v>5.0000000000000001E-3</v>
      </c>
    </row>
    <row r="9" spans="1:10">
      <c r="G9" s="92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6A58-E9F0-4076-A6F6-0D322F90C021}">
  <sheetPr>
    <tabColor theme="6" tint="0.79998168889431442"/>
  </sheetPr>
  <dimension ref="A1:Y3"/>
  <sheetViews>
    <sheetView workbookViewId="0">
      <selection activeCell="B2" sqref="B2:Y3"/>
    </sheetView>
  </sheetViews>
  <sheetFormatPr defaultRowHeight="13.2"/>
  <cols>
    <col min="1" max="1" width="20.6640625" bestFit="1" customWidth="1"/>
    <col min="2" max="25" width="6.6640625" customWidth="1"/>
  </cols>
  <sheetData>
    <row r="1" spans="1:25" ht="14.4">
      <c r="A1" s="79" t="s">
        <v>66</v>
      </c>
      <c r="B1" s="80" t="s">
        <v>67</v>
      </c>
      <c r="C1" s="80" t="s">
        <v>68</v>
      </c>
      <c r="D1" s="80" t="s">
        <v>69</v>
      </c>
      <c r="E1" s="80" t="s">
        <v>70</v>
      </c>
      <c r="F1" s="80" t="s">
        <v>71</v>
      </c>
      <c r="G1" s="80" t="s">
        <v>72</v>
      </c>
      <c r="H1" s="80" t="s">
        <v>73</v>
      </c>
      <c r="I1" s="80" t="s">
        <v>74</v>
      </c>
      <c r="J1" s="80" t="s">
        <v>75</v>
      </c>
      <c r="K1" s="80" t="s">
        <v>76</v>
      </c>
      <c r="L1" s="80" t="s">
        <v>77</v>
      </c>
      <c r="M1" s="80" t="s">
        <v>78</v>
      </c>
      <c r="N1" s="80" t="s">
        <v>79</v>
      </c>
      <c r="O1" s="80" t="s">
        <v>80</v>
      </c>
      <c r="P1" s="80" t="s">
        <v>81</v>
      </c>
      <c r="Q1" s="80" t="s">
        <v>82</v>
      </c>
      <c r="R1" s="80" t="s">
        <v>83</v>
      </c>
      <c r="S1" s="80" t="s">
        <v>84</v>
      </c>
      <c r="T1" s="80" t="s">
        <v>85</v>
      </c>
      <c r="U1" s="80" t="s">
        <v>86</v>
      </c>
      <c r="V1" s="80" t="s">
        <v>87</v>
      </c>
      <c r="W1" s="80" t="s">
        <v>88</v>
      </c>
      <c r="X1" s="80" t="s">
        <v>89</v>
      </c>
      <c r="Y1" s="80" t="s">
        <v>90</v>
      </c>
    </row>
    <row r="2" spans="1:25" ht="14.4">
      <c r="A2" s="77" t="s">
        <v>91</v>
      </c>
      <c r="B2" s="89">
        <v>0.35</v>
      </c>
      <c r="C2" s="89">
        <v>0.35</v>
      </c>
      <c r="D2" s="89">
        <v>0.35</v>
      </c>
      <c r="E2" s="89">
        <v>0.35</v>
      </c>
      <c r="F2" s="89">
        <v>0.35</v>
      </c>
      <c r="G2" s="89">
        <v>0.35</v>
      </c>
      <c r="H2" s="89">
        <v>0.35</v>
      </c>
      <c r="I2" s="89">
        <v>0.35</v>
      </c>
      <c r="J2" s="89">
        <v>0.35</v>
      </c>
      <c r="K2" s="89">
        <v>0.35</v>
      </c>
      <c r="L2" s="89">
        <v>0.35</v>
      </c>
      <c r="M2" s="89">
        <v>0.35</v>
      </c>
      <c r="N2" s="89">
        <v>0.35</v>
      </c>
      <c r="O2" s="89">
        <v>0.35</v>
      </c>
      <c r="P2" s="89">
        <v>0.35</v>
      </c>
      <c r="Q2" s="89">
        <v>0.35</v>
      </c>
      <c r="R2" s="89">
        <v>0.35</v>
      </c>
      <c r="S2" s="89">
        <v>0.35</v>
      </c>
      <c r="T2" s="89">
        <v>0.35</v>
      </c>
      <c r="U2" s="89">
        <v>0.35</v>
      </c>
      <c r="V2" s="89">
        <v>0.35</v>
      </c>
      <c r="W2" s="89">
        <v>0.35</v>
      </c>
      <c r="X2" s="89">
        <v>0.35</v>
      </c>
      <c r="Y2" s="89">
        <v>0.35</v>
      </c>
    </row>
    <row r="3" spans="1:25" ht="14.4">
      <c r="A3" s="78" t="s">
        <v>92</v>
      </c>
      <c r="B3" s="90">
        <v>0.5</v>
      </c>
      <c r="C3" s="90">
        <v>0.9</v>
      </c>
      <c r="D3" s="90">
        <v>0.8</v>
      </c>
      <c r="E3" s="90">
        <v>0.9</v>
      </c>
      <c r="F3" s="90">
        <v>0.8</v>
      </c>
      <c r="G3" s="90">
        <v>0.9</v>
      </c>
      <c r="H3" s="90">
        <v>0.8</v>
      </c>
      <c r="I3" s="90">
        <v>0.9</v>
      </c>
      <c r="J3" s="90">
        <v>1</v>
      </c>
      <c r="K3" s="90">
        <v>1.2</v>
      </c>
      <c r="L3" s="90">
        <v>1</v>
      </c>
      <c r="M3" s="90">
        <v>1.2</v>
      </c>
      <c r="N3" s="90">
        <v>1</v>
      </c>
      <c r="O3" s="90">
        <v>1.2</v>
      </c>
      <c r="P3" s="90">
        <v>1</v>
      </c>
      <c r="Q3" s="90">
        <v>1.2</v>
      </c>
      <c r="R3" s="90">
        <v>1</v>
      </c>
      <c r="S3" s="90">
        <v>1.2</v>
      </c>
      <c r="T3" s="90">
        <v>1</v>
      </c>
      <c r="U3" s="90">
        <v>1.2</v>
      </c>
      <c r="V3" s="90">
        <v>0.5</v>
      </c>
      <c r="W3" s="90">
        <v>0.6</v>
      </c>
      <c r="X3" s="90">
        <v>0.5</v>
      </c>
      <c r="Y3" s="90">
        <v>0.6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光伏发电</vt:lpstr>
      <vt:lpstr>25年发电量</vt:lpstr>
      <vt:lpstr>投资收益</vt:lpstr>
      <vt:lpstr>节能减排</vt:lpstr>
      <vt:lpstr>组件详表</vt:lpstr>
      <vt:lpstr>分时电价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国栋 徐</dc:creator>
  <cp:lastModifiedBy>国栋 徐</cp:lastModifiedBy>
  <cp:lastPrinted>2023-02-17T09:15:30Z</cp:lastPrinted>
  <dcterms:created xsi:type="dcterms:W3CDTF">2018-11-27T08:44:44Z</dcterms:created>
  <dcterms:modified xsi:type="dcterms:W3CDTF">2025-12-30T05:15:43Z</dcterms:modified>
</cp:coreProperties>
</file>