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tables/table2.xml" ContentType="application/vnd.openxmlformats-officedocument.spreadsheetml.table+xml"/>
  <Override PartName="/xl/charts/chart4.xml" ContentType="application/vnd.openxmlformats-officedocument.drawingml.chart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showInkAnnotation="0"/>
  <mc:AlternateContent xmlns:mc="http://schemas.openxmlformats.org/markup-compatibility/2006">
    <mc:Choice Requires="x15">
      <x15ac:absPath xmlns:x15ac="http://schemas.microsoft.com/office/spreadsheetml/2010/11/ac" url="D:\沈大\建筑学\绿色建筑\2025\作品编号（BKA80155)\4.物理环境模拟分析内容整理\8、建筑光伏\"/>
    </mc:Choice>
  </mc:AlternateContent>
  <xr:revisionPtr revIDLastSave="0" documentId="8_{8FE1586E-0026-445A-913D-509E67831CD5}" xr6:coauthVersionLast="47" xr6:coauthVersionMax="47" xr10:uidLastSave="{00000000-0000-0000-0000-000000000000}"/>
  <bookViews>
    <workbookView xWindow="0" yWindow="0" windowWidth="24000" windowHeight="8010" xr2:uid="{7D28729B-7399-4BCD-A19B-F4C823E3D242}"/>
  </bookViews>
  <sheets>
    <sheet name="光伏发电" sheetId="8" r:id="rId1"/>
    <sheet name="25年发电量" sheetId="5" r:id="rId2"/>
    <sheet name="投资收益" sheetId="6" r:id="rId3"/>
    <sheet name="节能减排" sheetId="7" r:id="rId4"/>
    <sheet name="组件详表" sheetId="10" r:id="rId5"/>
    <sheet name="分时电价" sheetId="11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6" l="1"/>
  <c r="C8" i="6" s="1"/>
  <c r="C9" i="6" s="1"/>
  <c r="C10" i="6" s="1"/>
  <c r="C11" i="6" s="1"/>
  <c r="C12" i="6" s="1"/>
  <c r="C13" i="6" s="1"/>
  <c r="C14" i="6" s="1"/>
  <c r="C15" i="6" s="1"/>
  <c r="C16" i="6" s="1"/>
  <c r="C17" i="6" s="1"/>
  <c r="C18" i="6" s="1"/>
  <c r="C19" i="6" s="1"/>
  <c r="C20" i="6" s="1"/>
  <c r="C21" i="6" s="1"/>
  <c r="C22" i="6" s="1"/>
  <c r="C23" i="6" s="1"/>
  <c r="C24" i="6" s="1"/>
  <c r="C25" i="6" s="1"/>
  <c r="C26" i="6" s="1"/>
  <c r="C27" i="6" s="1"/>
  <c r="C28" i="6" s="1"/>
  <c r="C29" i="6" s="1"/>
  <c r="D30" i="6"/>
  <c r="E30" i="6"/>
  <c r="C2" i="5"/>
  <c r="C2" i="6" s="1"/>
  <c r="C7" i="5"/>
  <c r="C8" i="5"/>
  <c r="C9" i="5"/>
  <c r="C10" i="5"/>
  <c r="C11" i="5"/>
  <c r="C12" i="5"/>
  <c r="C13" i="5"/>
  <c r="C14" i="5"/>
  <c r="C15" i="5"/>
  <c r="C16" i="5"/>
  <c r="C17" i="5"/>
  <c r="C18" i="5"/>
  <c r="C19" i="5"/>
  <c r="C20" i="5"/>
  <c r="C21" i="5"/>
  <c r="C22" i="5"/>
  <c r="C23" i="5"/>
  <c r="C24" i="5"/>
  <c r="C25" i="5"/>
  <c r="C26" i="5"/>
  <c r="C27" i="5"/>
  <c r="C28" i="5"/>
  <c r="C29" i="5"/>
  <c r="D30" i="5"/>
  <c r="F3" i="7" s="1"/>
  <c r="E3" i="7" s="1"/>
  <c r="C30" i="8"/>
  <c r="E6" i="7" l="1"/>
  <c r="F6" i="7" s="1"/>
  <c r="E8" i="7"/>
  <c r="F8" i="7" s="1"/>
  <c r="E7" i="7"/>
  <c r="F7" i="7" s="1"/>
  <c r="E5" i="7"/>
  <c r="F5" i="7" s="1"/>
  <c r="E4" i="7"/>
  <c r="F4" i="7" s="1"/>
  <c r="B31" i="8"/>
  <c r="E2" i="6"/>
  <c r="E2" i="5"/>
</calcChain>
</file>

<file path=xl/sharedStrings.xml><?xml version="1.0" encoding="utf-8"?>
<sst xmlns="http://schemas.openxmlformats.org/spreadsheetml/2006/main" count="167" uniqueCount="147">
  <si>
    <t>光伏组件发电项目产能预估报告书</t>
  </si>
  <si>
    <t>报告编号</t>
  </si>
  <si>
    <t>报告日期</t>
  </si>
  <si>
    <t>场地信息</t>
  </si>
  <si>
    <t>地点</t>
  </si>
  <si>
    <t>鞍山</t>
  </si>
  <si>
    <t>经纬度</t>
  </si>
  <si>
    <t>41°7′ 122°57′</t>
  </si>
  <si>
    <t>水平面总辐照量</t>
  </si>
  <si>
    <t>4657.03 MJ/m²/年</t>
  </si>
  <si>
    <t>光伏系统信息</t>
  </si>
  <si>
    <t>组件类型</t>
  </si>
  <si>
    <t>多晶硅</t>
  </si>
  <si>
    <t>峰值功率</t>
  </si>
  <si>
    <t>550Wp</t>
  </si>
  <si>
    <t>组件数量</t>
  </si>
  <si>
    <t>系统容量</t>
  </si>
  <si>
    <t>260.7 kW</t>
  </si>
  <si>
    <t>安装方式</t>
  </si>
  <si>
    <t>固定集成</t>
  </si>
  <si>
    <t>设计寿命</t>
  </si>
  <si>
    <t>25年</t>
  </si>
  <si>
    <t>逆变器效率</t>
  </si>
  <si>
    <t>逆变器额定功率</t>
  </si>
  <si>
    <t>22.5kW</t>
  </si>
  <si>
    <t>线损率</t>
  </si>
  <si>
    <t>污染损耗率</t>
  </si>
  <si>
    <t>其他损耗率</t>
  </si>
  <si>
    <t>系统性能比PR</t>
  </si>
  <si>
    <t>首年发电量统计</t>
  </si>
  <si>
    <t>月</t>
  </si>
  <si>
    <t>总辐照量kWh/㎡</t>
  </si>
  <si>
    <t>交流发电量MWh</t>
  </si>
  <si>
    <t>月发电量占比%</t>
  </si>
  <si>
    <t xml:space="preserve"> 1月</t>
  </si>
  <si>
    <t xml:space="preserve"> 2月</t>
  </si>
  <si>
    <t xml:space="preserve"> 3月</t>
  </si>
  <si>
    <t xml:space="preserve"> 4月</t>
  </si>
  <si>
    <t xml:space="preserve"> 5月</t>
  </si>
  <si>
    <t xml:space="preserve"> 6月</t>
  </si>
  <si>
    <t xml:space="preserve"> 7月</t>
  </si>
  <si>
    <t xml:space="preserve"> 8月</t>
  </si>
  <si>
    <t xml:space="preserve"> 9月</t>
  </si>
  <si>
    <t>10月</t>
  </si>
  <si>
    <t>11月</t>
  </si>
  <si>
    <t>12月</t>
  </si>
  <si>
    <t>全年</t>
  </si>
  <si>
    <t>年总发电量</t>
  </si>
  <si>
    <t>上网策略</t>
  </si>
  <si>
    <t>全额并网模式</t>
  </si>
  <si>
    <t>计算依据</t>
  </si>
  <si>
    <t>参照标准《光伏发电站设计规范》GB 50797-2012</t>
  </si>
  <si>
    <t>说明</t>
  </si>
  <si>
    <t>太阳能总辐照量为光伏阵列面总辐照量，总发电量、系统效率为首年值</t>
  </si>
  <si>
    <t>装机容量(kW)</t>
  </si>
  <si>
    <t>首年发电量（MWh）</t>
  </si>
  <si>
    <t>系统单位成本(元/W)</t>
  </si>
  <si>
    <t>年份</t>
  </si>
  <si>
    <t>衰减率（%）</t>
  </si>
  <si>
    <t>发电量（MWh）</t>
  </si>
  <si>
    <t>利用小时数（h）</t>
  </si>
  <si>
    <t>列1</t>
  </si>
  <si>
    <t>列2</t>
  </si>
  <si>
    <t>总计</t>
  </si>
  <si>
    <t>25069小时</t>
  </si>
  <si>
    <t>注：衰减率为各类组件按装机容量加权平均值</t>
  </si>
  <si>
    <t>装机容量（kW）</t>
  </si>
  <si>
    <t>分时电价（元/度）</t>
  </si>
  <si>
    <t>见电价表</t>
  </si>
  <si>
    <t>EPC平均单价（元/W）</t>
  </si>
  <si>
    <t>年运维成本（万元）</t>
  </si>
  <si>
    <t>总投资成本（万元）</t>
  </si>
  <si>
    <t>年收益（万元）</t>
  </si>
  <si>
    <t>累计收益（万元）</t>
  </si>
  <si>
    <t>列3</t>
  </si>
  <si>
    <t>列4</t>
  </si>
  <si>
    <t>列5</t>
  </si>
  <si>
    <t>列6</t>
  </si>
  <si>
    <t>25年总计</t>
  </si>
  <si>
    <t>总贷款(万元)</t>
  </si>
  <si>
    <t>资本金比例</t>
  </si>
  <si>
    <t>总收入(万元)</t>
  </si>
  <si>
    <t>利润总额(万元)</t>
  </si>
  <si>
    <t>总利息(万元)</t>
  </si>
  <si>
    <t>NPV（万元）</t>
  </si>
  <si>
    <t>IRR</t>
  </si>
  <si>
    <t>--</t>
  </si>
  <si>
    <t>静态投资回收期(年)</t>
  </si>
  <si>
    <t>参数</t>
  </si>
  <si>
    <t>换算数值</t>
  </si>
  <si>
    <t>换算单位</t>
  </si>
  <si>
    <t>年均值</t>
  </si>
  <si>
    <t>单位</t>
  </si>
  <si>
    <t>数据来源</t>
  </si>
  <si>
    <t>发电量</t>
  </si>
  <si>
    <t>-</t>
  </si>
  <si>
    <t>MWh</t>
  </si>
  <si>
    <t>标准煤</t>
  </si>
  <si>
    <t>kg/kWh</t>
  </si>
  <si>
    <t>吨</t>
  </si>
  <si>
    <t>《建筑节能与可再生能源利用通用规范》</t>
  </si>
  <si>
    <t>电力烟尘</t>
  </si>
  <si>
    <t>g/kWh</t>
  </si>
  <si>
    <t>千克</t>
  </si>
  <si>
    <t>《中国电力行业年度发展报告2023》</t>
  </si>
  <si>
    <r>
      <t>CO</t>
    </r>
    <r>
      <rPr>
        <sz val="12"/>
        <rFont val="Tahoma"/>
        <family val="2"/>
        <charset val="134"/>
      </rPr>
      <t>₂</t>
    </r>
  </si>
  <si>
    <r>
      <t>SO</t>
    </r>
    <r>
      <rPr>
        <sz val="12"/>
        <rFont val="Tahoma"/>
        <family val="2"/>
        <charset val="134"/>
      </rPr>
      <t>₂</t>
    </r>
  </si>
  <si>
    <r>
      <t>NO</t>
    </r>
    <r>
      <rPr>
        <sz val="9"/>
        <rFont val="微软雅黑"/>
        <family val="2"/>
        <charset val="134"/>
      </rPr>
      <t>X</t>
    </r>
  </si>
  <si>
    <t>序号</t>
  </si>
  <si>
    <t>尺寸mm</t>
  </si>
  <si>
    <t>类型</t>
  </si>
  <si>
    <t>数量</t>
  </si>
  <si>
    <t>功率(Wp)</t>
  </si>
  <si>
    <t>单价(元/W)</t>
  </si>
  <si>
    <t>温度系数(%/℃)</t>
  </si>
  <si>
    <t>工作温度(℃)</t>
  </si>
  <si>
    <t>首年衰减</t>
  </si>
  <si>
    <t>年衰减率(%)</t>
  </si>
  <si>
    <t>1650×1134</t>
  </si>
  <si>
    <t>25℃</t>
  </si>
  <si>
    <t>时刻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</si>
  <si>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</si>
  <si>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</si>
  <si>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</si>
  <si>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</si>
  <si>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</si>
  <si>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</si>
  <si>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</si>
  <si>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</si>
  <si>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</si>
  <si>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</si>
  <si>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</si>
  <si>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</si>
  <si>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</si>
  <si>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</si>
  <si>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</si>
  <si>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</si>
  <si>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</si>
  <si>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</si>
  <si>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</si>
  <si>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</si>
  <si>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</si>
  <si>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</si>
  <si>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</si>
  <si>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</si>
  <si>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上网单价(元)</t>
  </si>
  <si>
    <t>市网单价(元)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</si>
</sst>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0.###"/>
    <numFmt numFmtId="177" formatCode="0.0%"/>
    <numFmt numFmtId="178" formatCode="0.00_ "/>
    <numFmt numFmtId="179" formatCode="&quot;第&quot;0&quot;年&quot;"/>
    <numFmt numFmtId="180" formatCode="0.00\ &quot;MWh&quot;"/>
    <numFmt numFmtId="181" formatCode="0.00&quot;万元&quot;"/>
    <numFmt numFmtId="182" formatCode="0.00&quot;%&quot;"/>
    <numFmt numFmtId="183" formatCode="0.0&quot;%&quot;"/>
    <numFmt numFmtId="184" formatCode="0.0"/>
  </numFmts>
  <fonts count="35">
    <font>
      <sz val="10"/>
      <name val="Arial"/>
      <family val="2"/>
    </font>
    <font>
      <b/>
      <sz val="11"/>
      <name val="黑体"/>
      <charset val="134"/>
    </font>
    <font>
      <sz val="11"/>
      <name val="黑体"/>
      <charset val="134"/>
    </font>
    <font>
      <sz val="12"/>
      <name val="微软雅黑"/>
      <family val="2"/>
      <charset val="134"/>
    </font>
    <font>
      <b/>
      <sz val="12"/>
      <name val="微软雅黑"/>
      <family val="2"/>
      <charset val="134"/>
    </font>
    <font>
      <sz val="10"/>
      <name val="宋体"/>
      <charset val="134"/>
    </font>
    <font>
      <sz val="12"/>
      <name val="黑体"/>
      <charset val="134"/>
    </font>
    <font>
      <b/>
      <sz val="12"/>
      <name val="黑体"/>
      <charset val="134"/>
    </font>
    <font>
      <b/>
      <sz val="16"/>
      <name val="Arial"/>
      <family val="2"/>
    </font>
    <font>
      <b/>
      <sz val="16"/>
      <name val="黑体"/>
      <charset val="134"/>
    </font>
    <font>
      <sz val="12"/>
      <name val="Arial"/>
      <family val="2"/>
    </font>
    <font>
      <b/>
      <sz val="12"/>
      <name val="Arial"/>
      <family val="2"/>
    </font>
    <font>
      <sz val="10"/>
      <name val="黑体"/>
      <charset val="134"/>
    </font>
    <font>
      <sz val="9"/>
      <name val="微软雅黑"/>
      <family val="2"/>
      <charset val="134"/>
    </font>
    <font>
      <sz val="12"/>
      <name val="Tahoma"/>
      <family val="2"/>
      <charset val="134"/>
    </font>
    <font>
      <sz val="11"/>
      <color theme="1"/>
      <name val="宋体"/>
      <charset val="134"/>
      <scheme val="minor"/>
    </font>
    <font>
      <b/>
      <sz val="11"/>
      <color theme="1"/>
      <name val="黑体"/>
      <charset val="134"/>
    </font>
    <font>
      <sz val="11"/>
      <color theme="1"/>
      <name val="黑体"/>
      <charset val="134"/>
    </font>
    <font>
      <sz val="10.5"/>
      <color rgb="FF000000"/>
      <name val="微软雅黑"/>
      <family val="2"/>
      <charset val="134"/>
    </font>
    <font>
      <sz val="12"/>
      <color theme="0"/>
      <name val="微软雅黑"/>
      <family val="2"/>
      <charset val="134"/>
    </font>
    <font>
      <sz val="12"/>
      <color theme="1" tint="0.249977111117893"/>
      <name val="微软雅黑"/>
      <family val="2"/>
      <charset val="134"/>
    </font>
    <font>
      <b/>
      <sz val="12"/>
      <color theme="0"/>
      <name val="黑体"/>
      <charset val="134"/>
    </font>
    <font>
      <b/>
      <sz val="14"/>
      <color theme="0"/>
      <name val="MiSans Heavy"/>
      <family val="2"/>
    </font>
    <font>
      <b/>
      <sz val="22"/>
      <color theme="0"/>
      <name val="微软雅黑"/>
      <family val="2"/>
      <charset val="134"/>
    </font>
    <font>
      <b/>
      <sz val="12"/>
      <color theme="0"/>
      <name val="微软雅黑"/>
      <family val="2"/>
      <charset val="134"/>
    </font>
    <font>
      <sz val="12"/>
      <color theme="0"/>
      <name val="黑体"/>
      <charset val="134"/>
    </font>
    <font>
      <sz val="11"/>
      <color theme="0" tint="-0.249977111117893"/>
      <name val="黑体"/>
      <charset val="134"/>
    </font>
    <font>
      <b/>
      <sz val="12"/>
      <color theme="9"/>
      <name val="Arial"/>
      <family val="2"/>
    </font>
    <font>
      <b/>
      <sz val="14"/>
      <color theme="0"/>
      <name val="黑体"/>
      <charset val="134"/>
    </font>
    <font>
      <b/>
      <sz val="11"/>
      <color theme="0"/>
      <name val="黑体"/>
      <charset val="134"/>
    </font>
    <font>
      <b/>
      <sz val="11"/>
      <color rgb="FF00B0F0"/>
      <name val="黑体"/>
      <charset val="134"/>
    </font>
    <font>
      <b/>
      <sz val="11"/>
      <color theme="9"/>
      <name val="黑体"/>
      <charset val="134"/>
    </font>
    <font>
      <b/>
      <sz val="16"/>
      <color theme="0"/>
      <name val="黑体"/>
      <charset val="134"/>
    </font>
    <font>
      <b/>
      <sz val="16"/>
      <color theme="0"/>
      <name val="MiSans Heavy"/>
      <family val="2"/>
    </font>
    <font>
      <sz val="9"/>
      <name val="宋体"/>
      <family val="3"/>
      <charset val="134"/>
    </font>
  </fonts>
  <fills count="10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57C00"/>
        <bgColor indexed="64"/>
      </patternFill>
    </fill>
    <fill>
      <patternFill patternType="solid">
        <fgColor rgb="FFFFE0B2"/>
        <bgColor indexed="64"/>
      </patternFill>
    </fill>
    <fill>
      <patternFill patternType="solid">
        <fgColor rgb="FFE65100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2">
    <xf numFmtId="0" fontId="0" fillId="0" borderId="0" applyNumberFormat="0" applyFill="0" applyBorder="0" applyAlignment="0" applyProtection="0"/>
    <xf numFmtId="0" fontId="15" fillId="3" borderId="0" applyNumberFormat="0" applyBorder="0" applyAlignment="0" applyProtection="0">
      <alignment vertical="center"/>
    </xf>
  </cellStyleXfs>
  <cellXfs count="124">
    <xf numFmtId="0" fontId="0" fillId="0" borderId="0" xfId="0" applyAlignment="1">
      <alignment vertical="center"/>
    </xf>
    <xf numFmtId="0" fontId="1" fillId="4" borderId="0" xfId="0" applyFont="1" applyFill="1" applyAlignment="1">
      <alignment vertical="center"/>
    </xf>
    <xf numFmtId="0" fontId="2" fillId="4" borderId="0" xfId="0" applyFont="1" applyFill="1" applyAlignment="1">
      <alignment vertical="center"/>
    </xf>
    <xf numFmtId="0" fontId="16" fillId="0" borderId="0" xfId="1" applyFont="1" applyFill="1" applyAlignment="1">
      <alignment vertical="center"/>
    </xf>
    <xf numFmtId="0" fontId="17" fillId="5" borderId="0" xfId="1" applyNumberFormat="1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6" borderId="0" xfId="0" applyNumberFormat="1" applyFont="1" applyFill="1" applyAlignment="1">
      <alignment vertical="center"/>
    </xf>
    <xf numFmtId="0" fontId="2" fillId="0" borderId="1" xfId="0" applyFont="1" applyFill="1" applyBorder="1" applyAlignment="1" applyProtection="1">
      <alignment horizontal="center" vertical="center"/>
    </xf>
    <xf numFmtId="0" fontId="18" fillId="0" borderId="31" xfId="0" applyFont="1" applyFill="1" applyBorder="1" applyAlignment="1">
      <alignment horizontal="center" vertical="center" wrapText="1"/>
    </xf>
    <xf numFmtId="2" fontId="2" fillId="0" borderId="2" xfId="0" applyNumberFormat="1" applyFont="1" applyFill="1" applyBorder="1" applyAlignment="1" applyProtection="1">
      <alignment horizontal="center" vertical="center"/>
    </xf>
    <xf numFmtId="1" fontId="2" fillId="0" borderId="2" xfId="0" applyNumberFormat="1" applyFont="1" applyFill="1" applyBorder="1" applyAlignment="1" applyProtection="1">
      <alignment horizontal="center" vertical="center"/>
    </xf>
    <xf numFmtId="176" fontId="2" fillId="0" borderId="2" xfId="0" applyNumberFormat="1" applyFont="1" applyFill="1" applyBorder="1" applyAlignment="1" applyProtection="1">
      <alignment horizontal="center" vertical="center"/>
    </xf>
    <xf numFmtId="10" fontId="2" fillId="0" borderId="2" xfId="0" applyNumberFormat="1" applyFont="1" applyFill="1" applyBorder="1" applyAlignment="1" applyProtection="1">
      <alignment horizontal="center" vertical="center"/>
    </xf>
    <xf numFmtId="0" fontId="0" fillId="0" borderId="0" xfId="0" applyFont="1" applyAlignment="1">
      <alignment vertical="center"/>
    </xf>
    <xf numFmtId="0" fontId="2" fillId="0" borderId="3" xfId="0" applyFont="1" applyFill="1" applyBorder="1" applyAlignment="1" applyProtection="1">
      <alignment horizontal="center" vertical="center"/>
    </xf>
    <xf numFmtId="177" fontId="2" fillId="0" borderId="2" xfId="0" applyNumberFormat="1" applyFont="1" applyFill="1" applyBorder="1" applyAlignment="1" applyProtection="1">
      <alignment horizontal="center" vertical="center"/>
    </xf>
    <xf numFmtId="177" fontId="2" fillId="0" borderId="4" xfId="0" applyNumberFormat="1" applyFont="1" applyFill="1" applyBorder="1" applyAlignment="1" applyProtection="1">
      <alignment horizontal="center" vertical="center"/>
    </xf>
    <xf numFmtId="0" fontId="19" fillId="7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2" fontId="4" fillId="0" borderId="0" xfId="0" applyNumberFormat="1" applyFont="1" applyAlignment="1">
      <alignment horizontal="center" vertical="center"/>
    </xf>
    <xf numFmtId="178" fontId="4" fillId="0" borderId="0" xfId="0" applyNumberFormat="1" applyFont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6" fillId="8" borderId="5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8" borderId="7" xfId="0" applyFont="1" applyFill="1" applyBorder="1" applyAlignment="1">
      <alignment horizontal="center" vertical="center"/>
    </xf>
    <xf numFmtId="176" fontId="6" fillId="0" borderId="6" xfId="0" applyNumberFormat="1" applyFont="1" applyBorder="1" applyAlignment="1">
      <alignment horizontal="center" vertical="center"/>
    </xf>
    <xf numFmtId="0" fontId="6" fillId="0" borderId="6" xfId="0" applyNumberFormat="1" applyFont="1" applyBorder="1" applyAlignment="1">
      <alignment horizontal="center" vertical="center"/>
    </xf>
    <xf numFmtId="0" fontId="21" fillId="7" borderId="0" xfId="0" applyFont="1" applyFill="1" applyAlignment="1">
      <alignment horizontal="center" vertical="center" wrapText="1"/>
    </xf>
    <xf numFmtId="179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2" fontId="6" fillId="0" borderId="0" xfId="0" applyNumberFormat="1" applyFont="1" applyAlignment="1">
      <alignment horizontal="center" vertical="center"/>
    </xf>
    <xf numFmtId="2" fontId="7" fillId="0" borderId="0" xfId="0" applyNumberFormat="1" applyFont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180" fontId="22" fillId="9" borderId="0" xfId="0" applyNumberFormat="1" applyFont="1" applyFill="1" applyAlignment="1">
      <alignment horizontal="center" vertical="center"/>
    </xf>
    <xf numFmtId="181" fontId="22" fillId="9" borderId="0" xfId="0" applyNumberFormat="1" applyFont="1" applyFill="1" applyAlignment="1">
      <alignment horizontal="center" vertical="center"/>
    </xf>
    <xf numFmtId="49" fontId="7" fillId="5" borderId="0" xfId="0" applyNumberFormat="1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2" fontId="8" fillId="0" borderId="2" xfId="0" applyNumberFormat="1" applyFont="1" applyBorder="1" applyAlignment="1">
      <alignment horizontal="center" vertical="center"/>
    </xf>
    <xf numFmtId="182" fontId="9" fillId="0" borderId="2" xfId="0" applyNumberFormat="1" applyFont="1" applyBorder="1" applyAlignment="1">
      <alignment horizontal="center" vertical="center"/>
    </xf>
    <xf numFmtId="2" fontId="23" fillId="9" borderId="2" xfId="0" applyNumberFormat="1" applyFont="1" applyFill="1" applyBorder="1" applyAlignment="1">
      <alignment horizontal="center" vertical="center"/>
    </xf>
    <xf numFmtId="183" fontId="23" fillId="9" borderId="4" xfId="0" applyNumberFormat="1" applyFont="1" applyFill="1" applyBorder="1" applyAlignment="1">
      <alignment horizontal="center" vertical="center"/>
    </xf>
    <xf numFmtId="176" fontId="6" fillId="5" borderId="6" xfId="0" applyNumberFormat="1" applyFont="1" applyFill="1" applyBorder="1" applyAlignment="1">
      <alignment horizontal="center" vertical="center"/>
    </xf>
    <xf numFmtId="2" fontId="24" fillId="9" borderId="6" xfId="0" applyNumberFormat="1" applyFont="1" applyFill="1" applyBorder="1" applyAlignment="1">
      <alignment horizontal="center" vertical="center"/>
    </xf>
    <xf numFmtId="2" fontId="9" fillId="0" borderId="2" xfId="0" applyNumberFormat="1" applyFont="1" applyBorder="1" applyAlignment="1">
      <alignment horizontal="center" vertical="center"/>
    </xf>
    <xf numFmtId="184" fontId="23" fillId="9" borderId="8" xfId="0" applyNumberFormat="1" applyFont="1" applyFill="1" applyBorder="1" applyAlignment="1">
      <alignment horizontal="center" vertical="center"/>
    </xf>
    <xf numFmtId="0" fontId="7" fillId="8" borderId="5" xfId="0" applyFont="1" applyFill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8" borderId="7" xfId="0" applyFont="1" applyFill="1" applyBorder="1" applyAlignment="1">
      <alignment horizontal="center" vertical="center"/>
    </xf>
    <xf numFmtId="176" fontId="7" fillId="0" borderId="6" xfId="0" applyNumberFormat="1" applyFont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25" fillId="7" borderId="0" xfId="0" applyFont="1" applyFill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10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Fill="1" applyBorder="1" applyAlignment="1" applyProtection="1"/>
    <xf numFmtId="31" fontId="2" fillId="0" borderId="0" xfId="0" applyNumberFormat="1" applyFont="1" applyAlignment="1">
      <alignment horizontal="center" vertical="center"/>
    </xf>
    <xf numFmtId="0" fontId="2" fillId="8" borderId="12" xfId="0" applyFont="1" applyFill="1" applyBorder="1" applyAlignment="1" applyProtection="1">
      <alignment horizontal="center" vertical="center"/>
    </xf>
    <xf numFmtId="0" fontId="2" fillId="0" borderId="2" xfId="0" applyFont="1" applyFill="1" applyBorder="1" applyAlignment="1" applyProtection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8" borderId="14" xfId="0" applyFont="1" applyFill="1" applyBorder="1" applyAlignment="1">
      <alignment horizontal="center" vertical="center"/>
    </xf>
    <xf numFmtId="0" fontId="10" fillId="0" borderId="0" xfId="0" applyFont="1" applyFill="1" applyBorder="1" applyAlignment="1" applyProtection="1"/>
    <xf numFmtId="0" fontId="2" fillId="8" borderId="21" xfId="0" applyFont="1" applyFill="1" applyBorder="1" applyAlignment="1" applyProtection="1">
      <alignment horizontal="center" vertical="center"/>
    </xf>
    <xf numFmtId="0" fontId="2" fillId="0" borderId="22" xfId="0" applyFont="1" applyFill="1" applyBorder="1" applyAlignment="1" applyProtection="1">
      <alignment horizontal="center" vertical="center"/>
    </xf>
    <xf numFmtId="0" fontId="2" fillId="8" borderId="22" xfId="0" applyFont="1" applyFill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8" borderId="2" xfId="0" applyFont="1" applyFill="1" applyBorder="1" applyAlignment="1">
      <alignment horizontal="center" vertical="center"/>
    </xf>
    <xf numFmtId="49" fontId="2" fillId="0" borderId="13" xfId="0" applyNumberFormat="1" applyFont="1" applyBorder="1" applyAlignment="1">
      <alignment horizontal="center" vertical="center"/>
    </xf>
    <xf numFmtId="0" fontId="2" fillId="8" borderId="12" xfId="0" applyFont="1" applyFill="1" applyBorder="1" applyAlignment="1">
      <alignment horizontal="center" vertical="center"/>
    </xf>
    <xf numFmtId="9" fontId="2" fillId="0" borderId="2" xfId="0" applyNumberFormat="1" applyFont="1" applyFill="1" applyBorder="1" applyAlignment="1" applyProtection="1">
      <alignment horizontal="center" vertical="center"/>
    </xf>
    <xf numFmtId="9" fontId="2" fillId="0" borderId="13" xfId="0" applyNumberFormat="1" applyFont="1" applyFill="1" applyBorder="1" applyAlignment="1" applyProtection="1">
      <alignment horizontal="center" vertical="center"/>
    </xf>
    <xf numFmtId="0" fontId="2" fillId="8" borderId="14" xfId="0" applyFont="1" applyFill="1" applyBorder="1" applyAlignment="1" applyProtection="1">
      <alignment horizontal="center" vertical="center"/>
    </xf>
    <xf numFmtId="9" fontId="2" fillId="0" borderId="24" xfId="0" applyNumberFormat="1" applyFont="1" applyFill="1" applyBorder="1" applyAlignment="1" applyProtection="1">
      <alignment horizontal="center" vertical="center"/>
    </xf>
    <xf numFmtId="0" fontId="2" fillId="8" borderId="24" xfId="0" applyFont="1" applyFill="1" applyBorder="1" applyAlignment="1">
      <alignment horizontal="center" vertical="center"/>
    </xf>
    <xf numFmtId="177" fontId="29" fillId="9" borderId="25" xfId="0" applyNumberFormat="1" applyFont="1" applyFill="1" applyBorder="1" applyAlignment="1">
      <alignment horizontal="center" vertical="center"/>
    </xf>
    <xf numFmtId="0" fontId="2" fillId="8" borderId="22" xfId="0" applyFont="1" applyFill="1" applyBorder="1" applyAlignment="1" applyProtection="1">
      <alignment horizontal="center" vertical="center"/>
    </xf>
    <xf numFmtId="0" fontId="2" fillId="8" borderId="23" xfId="0" applyFont="1" applyFill="1" applyBorder="1" applyAlignment="1" applyProtection="1">
      <alignment horizontal="center" vertical="center"/>
    </xf>
    <xf numFmtId="184" fontId="2" fillId="0" borderId="13" xfId="0" applyNumberFormat="1" applyFont="1" applyFill="1" applyBorder="1" applyAlignment="1" applyProtection="1">
      <alignment horizontal="center" vertical="center"/>
    </xf>
    <xf numFmtId="0" fontId="2" fillId="6" borderId="2" xfId="0" applyFont="1" applyFill="1" applyBorder="1" applyAlignment="1" applyProtection="1">
      <alignment horizontal="center" vertical="center"/>
    </xf>
    <xf numFmtId="2" fontId="2" fillId="6" borderId="2" xfId="0" applyNumberFormat="1" applyFont="1" applyFill="1" applyBorder="1" applyAlignment="1" applyProtection="1">
      <alignment horizontal="center" vertical="center"/>
    </xf>
    <xf numFmtId="184" fontId="2" fillId="6" borderId="13" xfId="0" applyNumberFormat="1" applyFont="1" applyFill="1" applyBorder="1" applyAlignment="1" applyProtection="1">
      <alignment horizontal="center" vertical="center"/>
    </xf>
    <xf numFmtId="0" fontId="16" fillId="8" borderId="12" xfId="0" applyFont="1" applyFill="1" applyBorder="1" applyAlignment="1" applyProtection="1">
      <alignment horizontal="center" vertical="center"/>
    </xf>
    <xf numFmtId="0" fontId="30" fillId="0" borderId="2" xfId="0" applyFont="1" applyFill="1" applyBorder="1" applyAlignment="1" applyProtection="1">
      <alignment horizontal="center" vertical="center"/>
    </xf>
    <xf numFmtId="2" fontId="31" fillId="0" borderId="2" xfId="0" applyNumberFormat="1" applyFont="1" applyFill="1" applyBorder="1" applyAlignment="1" applyProtection="1">
      <alignment horizontal="center" vertical="center"/>
    </xf>
    <xf numFmtId="49" fontId="31" fillId="0" borderId="13" xfId="0" applyNumberFormat="1" applyFont="1" applyFill="1" applyBorder="1" applyAlignment="1" applyProtection="1">
      <alignment horizontal="center" vertical="center"/>
    </xf>
    <xf numFmtId="0" fontId="16" fillId="8" borderId="14" xfId="0" applyFont="1" applyFill="1" applyBorder="1" applyAlignment="1" applyProtection="1">
      <alignment horizontal="center" vertical="center"/>
    </xf>
    <xf numFmtId="184" fontId="2" fillId="0" borderId="0" xfId="0" applyNumberFormat="1" applyFont="1" applyAlignment="1">
      <alignment vertical="center"/>
    </xf>
    <xf numFmtId="0" fontId="2" fillId="6" borderId="26" xfId="0" applyFont="1" applyFill="1" applyBorder="1" applyAlignment="1">
      <alignment horizontal="center" vertical="center"/>
    </xf>
    <xf numFmtId="0" fontId="2" fillId="6" borderId="29" xfId="0" applyFont="1" applyFill="1" applyBorder="1" applyAlignment="1">
      <alignment horizontal="center" vertical="center"/>
    </xf>
    <xf numFmtId="0" fontId="28" fillId="7" borderId="0" xfId="0" applyFont="1" applyFill="1" applyAlignment="1">
      <alignment horizontal="center" vertical="center"/>
    </xf>
    <xf numFmtId="0" fontId="1" fillId="8" borderId="9" xfId="0" applyFont="1" applyFill="1" applyBorder="1" applyAlignment="1" applyProtection="1">
      <alignment horizontal="center"/>
    </xf>
    <xf numFmtId="0" fontId="1" fillId="8" borderId="10" xfId="0" applyFont="1" applyFill="1" applyBorder="1" applyAlignment="1" applyProtection="1">
      <alignment horizontal="center"/>
    </xf>
    <xf numFmtId="0" fontId="1" fillId="8" borderId="11" xfId="0" applyFont="1" applyFill="1" applyBorder="1" applyAlignment="1" applyProtection="1">
      <alignment horizontal="center"/>
    </xf>
    <xf numFmtId="0" fontId="2" fillId="6" borderId="15" xfId="0" applyFont="1" applyFill="1" applyBorder="1" applyAlignment="1">
      <alignment horizontal="center" vertical="center"/>
    </xf>
    <xf numFmtId="0" fontId="2" fillId="6" borderId="16" xfId="0" applyFont="1" applyFill="1" applyBorder="1" applyAlignment="1">
      <alignment horizontal="center" vertical="center"/>
    </xf>
    <xf numFmtId="0" fontId="2" fillId="6" borderId="17" xfId="0" applyFont="1" applyFill="1" applyBorder="1" applyAlignment="1">
      <alignment horizontal="center" vertical="center"/>
    </xf>
    <xf numFmtId="0" fontId="1" fillId="8" borderId="18" xfId="0" applyFont="1" applyFill="1" applyBorder="1" applyAlignment="1" applyProtection="1">
      <alignment horizontal="center"/>
    </xf>
    <xf numFmtId="0" fontId="1" fillId="8" borderId="19" xfId="0" applyFont="1" applyFill="1" applyBorder="1" applyAlignment="1" applyProtection="1">
      <alignment horizontal="center"/>
    </xf>
    <xf numFmtId="0" fontId="1" fillId="8" borderId="20" xfId="0" applyFont="1" applyFill="1" applyBorder="1" applyAlignment="1" applyProtection="1">
      <alignment horizontal="center"/>
    </xf>
    <xf numFmtId="180" fontId="32" fillId="9" borderId="15" xfId="0" applyNumberFormat="1" applyFont="1" applyFill="1" applyBorder="1" applyAlignment="1" applyProtection="1">
      <alignment horizontal="center" vertical="center"/>
    </xf>
    <xf numFmtId="180" fontId="32" fillId="9" borderId="16" xfId="0" applyNumberFormat="1" applyFont="1" applyFill="1" applyBorder="1" applyAlignment="1" applyProtection="1">
      <alignment horizontal="center" vertical="center"/>
    </xf>
    <xf numFmtId="180" fontId="32" fillId="9" borderId="17" xfId="0" applyNumberFormat="1" applyFont="1" applyFill="1" applyBorder="1" applyAlignment="1" applyProtection="1">
      <alignment horizontal="center" vertical="center"/>
    </xf>
    <xf numFmtId="180" fontId="28" fillId="9" borderId="15" xfId="0" applyNumberFormat="1" applyFont="1" applyFill="1" applyBorder="1" applyAlignment="1" applyProtection="1">
      <alignment horizontal="center" vertical="center"/>
    </xf>
    <xf numFmtId="180" fontId="33" fillId="9" borderId="16" xfId="0" applyNumberFormat="1" applyFont="1" applyFill="1" applyBorder="1" applyAlignment="1" applyProtection="1">
      <alignment horizontal="center" vertical="center"/>
    </xf>
    <xf numFmtId="180" fontId="33" fillId="9" borderId="17" xfId="0" applyNumberFormat="1" applyFont="1" applyFill="1" applyBorder="1" applyAlignment="1" applyProtection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6" fillId="0" borderId="29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6" fillId="0" borderId="0" xfId="0" applyFont="1" applyBorder="1" applyAlignment="1">
      <alignment horizontal="left" vertical="top"/>
    </xf>
    <xf numFmtId="0" fontId="6" fillId="8" borderId="2" xfId="0" applyFont="1" applyFill="1" applyBorder="1" applyAlignment="1">
      <alignment horizontal="center" vertical="center"/>
    </xf>
    <xf numFmtId="0" fontId="9" fillId="8" borderId="2" xfId="0" applyFont="1" applyFill="1" applyBorder="1" applyAlignment="1">
      <alignment horizontal="center" vertical="center"/>
    </xf>
    <xf numFmtId="0" fontId="9" fillId="8" borderId="8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</cellXfs>
  <cellStyles count="2">
    <cellStyle name="20% - 着色 5" xfId="1" builtinId="46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r>
              <a:rPr lang="zh-CN" altLang="en-US" sz="1800" b="1" i="0" u="none" strike="noStrike" baseline="0">
                <a:solidFill>
                  <a:srgbClr val="000000"/>
                </a:solidFill>
                <a:latin typeface="微软雅黑"/>
                <a:ea typeface="微软雅黑"/>
              </a:rPr>
              <a:t>太阳能总辐照量（KWh/㎡）</a:t>
            </a:r>
            <a:endParaRPr lang="zh-CN" altLang="en-US"/>
          </a:p>
        </c:rich>
      </c:tx>
      <c:layout>
        <c:manualLayout>
          <c:xMode val="edge"/>
          <c:yMode val="edge"/>
          <c:x val="0.2635668156979632"/>
          <c:y val="3.8095238095238099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2633263891340939E-2"/>
          <c:y val="0.18472407509570857"/>
          <c:w val="0.85547584541062804"/>
          <c:h val="0.6750108526510522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光伏发电!$B$17</c:f>
              <c:strCache>
                <c:ptCount val="1"/>
                <c:pt idx="0">
                  <c:v>总辐照量kWh/㎡</c:v>
                </c:pt>
              </c:strCache>
            </c:strRef>
          </c:tx>
          <c:spPr>
            <a:solidFill>
              <a:srgbClr val="FFB71B"/>
            </a:solidFill>
          </c:spPr>
          <c:invertIfNegative val="0"/>
          <c:cat>
            <c:strRef>
              <c:f>光伏发电!$A$18:$A$29</c:f>
              <c:strCache>
                <c:ptCount val="12"/>
                <c:pt idx="0">
                  <c:v> 1月</c:v>
                </c:pt>
                <c:pt idx="1">
                  <c:v> 2月</c:v>
                </c:pt>
                <c:pt idx="2">
                  <c:v> 3月</c:v>
                </c:pt>
                <c:pt idx="3">
                  <c:v> 4月</c:v>
                </c:pt>
                <c:pt idx="4">
                  <c:v> 5月</c:v>
                </c:pt>
                <c:pt idx="5">
                  <c:v> 6月</c:v>
                </c:pt>
                <c:pt idx="6">
                  <c:v> 7月</c:v>
                </c:pt>
                <c:pt idx="7">
                  <c:v> 8月</c:v>
                </c:pt>
                <c:pt idx="8">
                  <c:v> 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光伏发电!$B$18:$B$29</c:f>
              <c:numCache>
                <c:formatCode>General</c:formatCode>
                <c:ptCount val="12"/>
                <c:pt idx="0">
                  <c:v>47.2</c:v>
                </c:pt>
                <c:pt idx="1">
                  <c:v>69.900000000000006</c:v>
                </c:pt>
                <c:pt idx="2">
                  <c:v>100.8</c:v>
                </c:pt>
                <c:pt idx="3">
                  <c:v>124.8</c:v>
                </c:pt>
                <c:pt idx="4">
                  <c:v>158.19999999999999</c:v>
                </c:pt>
                <c:pt idx="5">
                  <c:v>147.4</c:v>
                </c:pt>
                <c:pt idx="6">
                  <c:v>132.9</c:v>
                </c:pt>
                <c:pt idx="7">
                  <c:v>126.4</c:v>
                </c:pt>
                <c:pt idx="8">
                  <c:v>115.5</c:v>
                </c:pt>
                <c:pt idx="9">
                  <c:v>79.5</c:v>
                </c:pt>
                <c:pt idx="10">
                  <c:v>55.3</c:v>
                </c:pt>
                <c:pt idx="11">
                  <c:v>41.6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8C-41C3-A2C5-3AA097BD00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055677183"/>
        <c:axId val="1"/>
      </c:barChart>
      <c:catAx>
        <c:axId val="10556771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zh-CN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zh-CN"/>
          </a:p>
        </c:txPr>
        <c:crossAx val="1055677183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zh-CN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r>
              <a:rPr lang="zh-CN" altLang="en-US" sz="1800" b="1" i="0" u="none" strike="noStrike" baseline="0">
                <a:solidFill>
                  <a:srgbClr val="000000"/>
                </a:solidFill>
                <a:latin typeface="微软雅黑"/>
                <a:ea typeface="微软雅黑"/>
              </a:rPr>
              <a:t>首年发电量（MWh）</a:t>
            </a:r>
            <a:endParaRPr lang="zh-CN" altLang="en-US"/>
          </a:p>
        </c:rich>
      </c:tx>
      <c:layout>
        <c:manualLayout>
          <c:xMode val="edge"/>
          <c:yMode val="edge"/>
          <c:x val="0.31200396825396826"/>
          <c:y val="5.355659326703269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280089988751406"/>
          <c:y val="0.23586064207143481"/>
          <c:w val="0.8512909323834521"/>
          <c:h val="0.614062761987736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光伏发电!$C$17</c:f>
              <c:strCache>
                <c:ptCount val="1"/>
                <c:pt idx="0">
                  <c:v>交流发电量MWh</c:v>
                </c:pt>
              </c:strCache>
            </c:strRef>
          </c:tx>
          <c:spPr>
            <a:solidFill>
              <a:srgbClr val="2979FF"/>
            </a:solidFill>
          </c:spPr>
          <c:invertIfNegative val="0"/>
          <c:cat>
            <c:strRef>
              <c:f>光伏发电!$A$18:$A$29</c:f>
              <c:strCache>
                <c:ptCount val="12"/>
                <c:pt idx="0">
                  <c:v> 1月</c:v>
                </c:pt>
                <c:pt idx="1">
                  <c:v> 2月</c:v>
                </c:pt>
                <c:pt idx="2">
                  <c:v> 3月</c:v>
                </c:pt>
                <c:pt idx="3">
                  <c:v> 4月</c:v>
                </c:pt>
                <c:pt idx="4">
                  <c:v> 5月</c:v>
                </c:pt>
                <c:pt idx="5">
                  <c:v> 6月</c:v>
                </c:pt>
                <c:pt idx="6">
                  <c:v> 7月</c:v>
                </c:pt>
                <c:pt idx="7">
                  <c:v> 8月</c:v>
                </c:pt>
                <c:pt idx="8">
                  <c:v> 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光伏发电!$C$18:$C$29</c:f>
              <c:numCache>
                <c:formatCode>0.00</c:formatCode>
                <c:ptCount val="12"/>
                <c:pt idx="0">
                  <c:v>11.3811</c:v>
                </c:pt>
                <c:pt idx="1">
                  <c:v>16.827500000000001</c:v>
                </c:pt>
                <c:pt idx="2">
                  <c:v>24.108899999999998</c:v>
                </c:pt>
                <c:pt idx="3">
                  <c:v>29.257200000000001</c:v>
                </c:pt>
                <c:pt idx="4">
                  <c:v>35.948</c:v>
                </c:pt>
                <c:pt idx="5">
                  <c:v>33.284599999999998</c:v>
                </c:pt>
                <c:pt idx="6">
                  <c:v>29.836099999999998</c:v>
                </c:pt>
                <c:pt idx="7">
                  <c:v>28.6112</c:v>
                </c:pt>
                <c:pt idx="8">
                  <c:v>26.4221</c:v>
                </c:pt>
                <c:pt idx="9">
                  <c:v>18.562000000000001</c:v>
                </c:pt>
                <c:pt idx="10">
                  <c:v>13.196199999999999</c:v>
                </c:pt>
                <c:pt idx="11">
                  <c:v>10.0152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B06-44A0-AE43-31180BF1FE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055679103"/>
        <c:axId val="1"/>
      </c:barChart>
      <c:catAx>
        <c:axId val="1055679103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zh-CN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zh-CN"/>
          </a:p>
        </c:txPr>
        <c:crossAx val="1055679103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zh-CN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333333"/>
                </a:solidFill>
                <a:latin typeface="宋体"/>
                <a:ea typeface="宋体"/>
                <a:cs typeface="宋体"/>
              </a:defRPr>
            </a:pPr>
            <a:r>
              <a:rPr lang="zh-CN" altLang="en-US" sz="1400" b="1" i="0" u="none" strike="noStrike" baseline="0">
                <a:solidFill>
                  <a:srgbClr val="000000"/>
                </a:solidFill>
                <a:latin typeface="微软雅黑"/>
                <a:ea typeface="微软雅黑"/>
              </a:rPr>
              <a:t>25年发电量（MWh）</a:t>
            </a:r>
            <a:endParaRPr lang="zh-CN" altLang="en-US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'25年发电量'!$D$4</c:f>
              <c:strCache>
                <c:ptCount val="1"/>
                <c:pt idx="0">
                  <c:v>发电量（MWh）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6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64B5-476B-A4FA-75880B0CDAB5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6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4B5-476B-A4FA-75880B0CDAB5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6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64B5-476B-A4FA-75880B0CDAB5}"/>
              </c:ext>
            </c:extLst>
          </c:dPt>
          <c:dPt>
            <c:idx val="15"/>
            <c:invertIfNegative val="0"/>
            <c:bubble3D val="0"/>
            <c:spPr>
              <a:solidFill>
                <a:schemeClr val="accent6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64B5-476B-A4FA-75880B0CDAB5}"/>
              </c:ext>
            </c:extLst>
          </c:dPt>
          <c:dPt>
            <c:idx val="20"/>
            <c:invertIfNegative val="0"/>
            <c:bubble3D val="0"/>
            <c:spPr>
              <a:solidFill>
                <a:schemeClr val="accent6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64B5-476B-A4FA-75880B0CDAB5}"/>
              </c:ext>
            </c:extLst>
          </c:dPt>
          <c:val>
            <c:numRef>
              <c:f>'25年发电量'!$D$5:$D$29</c:f>
              <c:numCache>
                <c:formatCode>0.00</c:formatCode>
                <c:ptCount val="25"/>
                <c:pt idx="0">
                  <c:v>277.45</c:v>
                </c:pt>
                <c:pt idx="1">
                  <c:v>276.06299999999999</c:v>
                </c:pt>
                <c:pt idx="2">
                  <c:v>274.68200000000002</c:v>
                </c:pt>
                <c:pt idx="3">
                  <c:v>273.30900000000003</c:v>
                </c:pt>
                <c:pt idx="4">
                  <c:v>271.94200000000001</c:v>
                </c:pt>
                <c:pt idx="5">
                  <c:v>270.58300000000003</c:v>
                </c:pt>
                <c:pt idx="6">
                  <c:v>269.23</c:v>
                </c:pt>
                <c:pt idx="7">
                  <c:v>267.88400000000001</c:v>
                </c:pt>
                <c:pt idx="8">
                  <c:v>266.54399999999998</c:v>
                </c:pt>
                <c:pt idx="9">
                  <c:v>265.21199999999999</c:v>
                </c:pt>
                <c:pt idx="10">
                  <c:v>263.88600000000002</c:v>
                </c:pt>
                <c:pt idx="11">
                  <c:v>262.56599999999997</c:v>
                </c:pt>
                <c:pt idx="12">
                  <c:v>261.25299999999999</c:v>
                </c:pt>
                <c:pt idx="13">
                  <c:v>259.947</c:v>
                </c:pt>
                <c:pt idx="14">
                  <c:v>258.64699999999999</c:v>
                </c:pt>
                <c:pt idx="15">
                  <c:v>257.35399999999998</c:v>
                </c:pt>
                <c:pt idx="16">
                  <c:v>256.06700000000001</c:v>
                </c:pt>
                <c:pt idx="17">
                  <c:v>254.78700000000001</c:v>
                </c:pt>
                <c:pt idx="18">
                  <c:v>253.51300000000001</c:v>
                </c:pt>
                <c:pt idx="19">
                  <c:v>252.245</c:v>
                </c:pt>
                <c:pt idx="20">
                  <c:v>250.98400000000001</c:v>
                </c:pt>
                <c:pt idx="21">
                  <c:v>249.72900000000001</c:v>
                </c:pt>
                <c:pt idx="22">
                  <c:v>248.48099999999999</c:v>
                </c:pt>
                <c:pt idx="23">
                  <c:v>247.238</c:v>
                </c:pt>
                <c:pt idx="24">
                  <c:v>246.00200000000001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4B5-476B-A4FA-75880B0CDA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-27"/>
        <c:axId val="1055669983"/>
        <c:axId val="1"/>
      </c:barChart>
      <c:catAx>
        <c:axId val="1055669983"/>
        <c:scaling>
          <c:orientation val="minMax"/>
        </c:scaling>
        <c:delete val="0"/>
        <c:axPos val="b"/>
        <c:numFmt formatCode="0\ &quot;年&quot;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宋体"/>
                <a:ea typeface="宋体"/>
                <a:cs typeface="宋体"/>
              </a:defRPr>
            </a:pPr>
            <a:endParaRPr lang="zh-CN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ln w="3175" cap="flat" cmpd="sng" algn="ctr">
            <a:noFill/>
            <a:prstDash val="solid"/>
            <a:round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宋体"/>
                <a:ea typeface="宋体"/>
                <a:cs typeface="宋体"/>
              </a:defRPr>
            </a:pPr>
            <a:endParaRPr lang="zh-CN"/>
          </a:p>
        </c:txPr>
        <c:crossAx val="105566998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zh-CN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微软雅黑"/>
                <a:ea typeface="微软雅黑"/>
                <a:cs typeface="微软雅黑"/>
              </a:defRPr>
            </a:pPr>
            <a:r>
              <a:rPr lang="zh-CN" altLang="en-US"/>
              <a:t>收益平衡（万元）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投资收益!$F$4</c:f>
              <c:strCache>
                <c:ptCount val="1"/>
                <c:pt idx="0">
                  <c:v>累计收益（万元）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6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FBA3-4BA8-8DBC-50FAC586E696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6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FBA3-4BA8-8DBC-50FAC586E696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6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FBA3-4BA8-8DBC-50FAC586E696}"/>
              </c:ext>
            </c:extLst>
          </c:dPt>
          <c:dPt>
            <c:idx val="15"/>
            <c:invertIfNegative val="0"/>
            <c:bubble3D val="0"/>
            <c:spPr>
              <a:solidFill>
                <a:schemeClr val="accent6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FBA3-4BA8-8DBC-50FAC586E696}"/>
              </c:ext>
            </c:extLst>
          </c:dPt>
          <c:dPt>
            <c:idx val="20"/>
            <c:invertIfNegative val="0"/>
            <c:bubble3D val="0"/>
            <c:spPr>
              <a:solidFill>
                <a:schemeClr val="accent6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FBA3-4BA8-8DBC-50FAC586E696}"/>
              </c:ext>
            </c:extLst>
          </c:dPt>
          <c:val>
            <c:numRef>
              <c:f>投资收益!$F$5:$F$29</c:f>
              <c:numCache>
                <c:formatCode>0.00</c:formatCode>
                <c:ptCount val="25"/>
                <c:pt idx="0">
                  <c:v>-137.56313769270196</c:v>
                </c:pt>
                <c:pt idx="1">
                  <c:v>-133.03723418806743</c:v>
                </c:pt>
                <c:pt idx="2">
                  <c:v>-128.34947020180243</c:v>
                </c:pt>
                <c:pt idx="3">
                  <c:v>-123.49106239812009</c:v>
                </c:pt>
                <c:pt idx="4">
                  <c:v>-118.45289977996724</c:v>
                </c:pt>
                <c:pt idx="5">
                  <c:v>-113.22549952476817</c:v>
                </c:pt>
                <c:pt idx="6">
                  <c:v>-107.79901224309445</c:v>
                </c:pt>
                <c:pt idx="7">
                  <c:v>-102.16319663675043</c:v>
                </c:pt>
                <c:pt idx="8">
                  <c:v>-96.307393531805317</c:v>
                </c:pt>
                <c:pt idx="9">
                  <c:v>-90.220529261106407</c:v>
                </c:pt>
                <c:pt idx="10">
                  <c:v>-83.89108836977033</c:v>
                </c:pt>
                <c:pt idx="11">
                  <c:v>-77.307105616069165</c:v>
                </c:pt>
                <c:pt idx="12">
                  <c:v>-70.45611723900511</c:v>
                </c:pt>
                <c:pt idx="13">
                  <c:v>-63.325181462696939</c:v>
                </c:pt>
                <c:pt idx="14">
                  <c:v>-55.900838206485417</c:v>
                </c:pt>
                <c:pt idx="15">
                  <c:v>-48.332738206485416</c:v>
                </c:pt>
                <c:pt idx="16">
                  <c:v>-40.808998206485413</c:v>
                </c:pt>
                <c:pt idx="17">
                  <c:v>-33.329388206485412</c:v>
                </c:pt>
                <c:pt idx="18">
                  <c:v>-25.893698206485414</c:v>
                </c:pt>
                <c:pt idx="19">
                  <c:v>-18.501708206485414</c:v>
                </c:pt>
                <c:pt idx="20">
                  <c:v>-11.153188206485414</c:v>
                </c:pt>
                <c:pt idx="21">
                  <c:v>-3.8479282064854123</c:v>
                </c:pt>
                <c:pt idx="22">
                  <c:v>3.4142817935145882</c:v>
                </c:pt>
                <c:pt idx="23">
                  <c:v>10.633661793514589</c:v>
                </c:pt>
                <c:pt idx="24">
                  <c:v>17.810431793514585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BA3-4BA8-8DBC-50FAC586E6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-27"/>
        <c:axId val="1154933711"/>
        <c:axId val="1"/>
      </c:barChart>
      <c:catAx>
        <c:axId val="1154933711"/>
        <c:scaling>
          <c:orientation val="minMax"/>
        </c:scaling>
        <c:delete val="0"/>
        <c:axPos val="b"/>
        <c:numFmt formatCode="0\ &quot;年&quot;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宋体"/>
                <a:ea typeface="宋体"/>
                <a:cs typeface="宋体"/>
              </a:defRPr>
            </a:pPr>
            <a:endParaRPr lang="zh-CN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ln w="3175" cap="flat" cmpd="sng" algn="ctr">
            <a:noFill/>
            <a:prstDash val="solid"/>
            <a:round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宋体"/>
                <a:ea typeface="宋体"/>
                <a:cs typeface="宋体"/>
              </a:defRPr>
            </a:pPr>
            <a:endParaRPr lang="zh-CN"/>
          </a:p>
        </c:txPr>
        <c:crossAx val="115493371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zh-CN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33</xdr:row>
      <xdr:rowOff>76200</xdr:rowOff>
    </xdr:from>
    <xdr:to>
      <xdr:col>3</xdr:col>
      <xdr:colOff>2114550</xdr:colOff>
      <xdr:row>56</xdr:row>
      <xdr:rowOff>95250</xdr:rowOff>
    </xdr:to>
    <xdr:graphicFrame macro="">
      <xdr:nvGraphicFramePr>
        <xdr:cNvPr id="135619" name="图表 2">
          <a:extLst>
            <a:ext uri="{FF2B5EF4-FFF2-40B4-BE49-F238E27FC236}">
              <a16:creationId xmlns:a16="http://schemas.microsoft.com/office/drawing/2014/main" id="{5A31DAE1-934E-8E74-F602-0B131544F0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57</xdr:row>
      <xdr:rowOff>66675</xdr:rowOff>
    </xdr:from>
    <xdr:to>
      <xdr:col>3</xdr:col>
      <xdr:colOff>2124075</xdr:colOff>
      <xdr:row>81</xdr:row>
      <xdr:rowOff>19050</xdr:rowOff>
    </xdr:to>
    <xdr:graphicFrame macro="">
      <xdr:nvGraphicFramePr>
        <xdr:cNvPr id="135620" name="图表 3">
          <a:extLst>
            <a:ext uri="{FF2B5EF4-FFF2-40B4-BE49-F238E27FC236}">
              <a16:creationId xmlns:a16="http://schemas.microsoft.com/office/drawing/2014/main" id="{CC8289E2-D410-95F0-7453-4848AA4773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295275</xdr:colOff>
      <xdr:row>3</xdr:row>
      <xdr:rowOff>47625</xdr:rowOff>
    </xdr:from>
    <xdr:to>
      <xdr:col>18</xdr:col>
      <xdr:colOff>276225</xdr:colOff>
      <xdr:row>28</xdr:row>
      <xdr:rowOff>190500</xdr:rowOff>
    </xdr:to>
    <xdr:graphicFrame macro="">
      <xdr:nvGraphicFramePr>
        <xdr:cNvPr id="39159" name="Chart 1">
          <a:extLst>
            <a:ext uri="{FF2B5EF4-FFF2-40B4-BE49-F238E27FC236}">
              <a16:creationId xmlns:a16="http://schemas.microsoft.com/office/drawing/2014/main" id="{2BB7A859-4809-D266-4064-9F092AC325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47625</xdr:colOff>
      <xdr:row>5</xdr:row>
      <xdr:rowOff>9525</xdr:rowOff>
    </xdr:from>
    <xdr:to>
      <xdr:col>16</xdr:col>
      <xdr:colOff>57150</xdr:colOff>
      <xdr:row>28</xdr:row>
      <xdr:rowOff>238125</xdr:rowOff>
    </xdr:to>
    <xdr:graphicFrame macro="">
      <xdr:nvGraphicFramePr>
        <xdr:cNvPr id="51451" name="Chart 1">
          <a:extLst>
            <a:ext uri="{FF2B5EF4-FFF2-40B4-BE49-F238E27FC236}">
              <a16:creationId xmlns:a16="http://schemas.microsoft.com/office/drawing/2014/main" id="{C2DDE361-ED5E-FDEC-CC53-7C76B4E20D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ACFD612A-4D6E-47A3-BF30-73E050DEAB40}" name="Table5" displayName="Table5" ref="B4:G30" totalsRowShown="0">
  <tableColumns count="6">
    <tableColumn id="1" xr3:uid="{00000000-0010-0000-0100-000001000000}" name="年份"/>
    <tableColumn id="2" xr3:uid="{00000000-0010-0000-0100-000002000000}" name="衰减率（%）"/>
    <tableColumn id="3" xr3:uid="{00000000-0010-0000-0100-000003000000}" name="发电量（MWh）"/>
    <tableColumn id="4" xr3:uid="{00000000-0010-0000-0100-000004000000}" name="利用小时数（h）"/>
    <tableColumn id="5" xr3:uid="{00000000-0010-0000-0100-000005000000}" name="列1"/>
    <tableColumn id="6" xr3:uid="{00000000-0010-0000-0100-000006000000}" name="列2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2ACE9934-38C6-4ED2-BDF7-A7D549EAE7A1}" name="Table6" displayName="Table6" ref="B4:M30" totalsRowShown="0">
  <tableColumns count="12">
    <tableColumn id="1" xr3:uid="{00000000-0010-0000-0300-000001000000}" name="年份"/>
    <tableColumn id="2" xr3:uid="{00000000-0010-0000-0300-000002000000}" name="衰减率（%）"/>
    <tableColumn id="3" xr3:uid="{00000000-0010-0000-0300-000003000000}" name="发电量（MWh）"/>
    <tableColumn id="4" xr3:uid="{00000000-0010-0000-0300-000004000000}" name="年收益（万元）"/>
    <tableColumn id="5" xr3:uid="{00000000-0010-0000-0300-000005000000}" name="累计收益（万元）"/>
    <tableColumn id="6" xr3:uid="{00000000-0010-0000-0300-000006000000}" name="利用小时数（h）"/>
    <tableColumn id="7" xr3:uid="{00000000-0010-0000-0300-000007000000}" name="列1"/>
    <tableColumn id="8" xr3:uid="{00000000-0010-0000-0300-000008000000}" name="列2"/>
    <tableColumn id="9" xr3:uid="{00000000-0010-0000-0300-000009000000}" name="列3"/>
    <tableColumn id="10" xr3:uid="{00000000-0010-0000-0300-00000A000000}" name="列4"/>
    <tableColumn id="11" xr3:uid="{00000000-0010-0000-0300-00000B000000}" name="列5"/>
    <tableColumn id="12" xr3:uid="{00000000-0010-0000-0300-00000C000000}" name="列6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A9C6D15-595F-4763-BDFF-81D743BB19E3}" name="Table1" displayName="Table1" ref="B2:H8" totalsRowShown="0">
  <tableColumns count="7">
    <tableColumn id="1" xr3:uid="{00000000-0010-0000-0500-000001000000}" name="参数"/>
    <tableColumn id="2" xr3:uid="{00000000-0010-0000-0500-000002000000}" name="换算数值"/>
    <tableColumn id="3" xr3:uid="{00000000-0010-0000-0500-000003000000}" name="换算单位"/>
    <tableColumn id="4" xr3:uid="{00000000-0010-0000-0500-000004000000}" name="年均值"/>
    <tableColumn id="5" xr3:uid="{00000000-0010-0000-0500-000005000000}" name="25年"/>
    <tableColumn id="6" xr3:uid="{00000000-0010-0000-0500-000006000000}" name="单位"/>
    <tableColumn id="7" xr3:uid="{00000000-0010-0000-0500-000007000000}" name="数据来源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0D8AEE20-BFD3-4AA7-B731-B9F6F8EF2BB9}" name="Table54" displayName="Table54" ref="A1:J2" totalsRowShown="0">
  <autoFilter ref="A1:J2" xr:uid="{A67E3974-345C-4190-B29E-1EBCC1497B68}"/>
  <tableColumns count="10">
    <tableColumn id="1" xr3:uid="{00000000-0010-0000-0700-000001000000}" name="序号"/>
    <tableColumn id="2" xr3:uid="{00000000-0010-0000-0700-000002000000}" name="尺寸mm"/>
    <tableColumn id="3" xr3:uid="{00000000-0010-0000-0700-000003000000}" name="类型"/>
    <tableColumn id="4" xr3:uid="{00000000-0010-0000-0700-000004000000}" name="数量"/>
    <tableColumn id="5" xr3:uid="{00000000-0010-0000-0700-000005000000}" name="功率(Wp)"/>
    <tableColumn id="6" xr3:uid="{00000000-0010-0000-0700-000006000000}" name="单价(元/W)"/>
    <tableColumn id="7" xr3:uid="{00000000-0010-0000-0700-000007000000}" name="温度系数(%/℃)"/>
    <tableColumn id="8" xr3:uid="{00000000-0010-0000-0700-000008000000}" name="工作温度(℃)"/>
    <tableColumn id="9" xr3:uid="{00000000-0010-0000-0700-000009000000}" name="首年衰减"/>
    <tableColumn id="10" xr3:uid="{00000000-0010-0000-0700-00000A000000}" name="年衰减率(%)"/>
  </tableColumns>
  <tableStyleInfo name="TableStyleMedium2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3" xr:uid="{E3FC0D83-306A-450B-81AC-8239079AA834}" name="表173" displayName="表173" ref="A1:Y3" totalsRowShown="0">
  <autoFilter ref="A1:Y3" xr:uid="{59A0203A-6D4D-4EFA-9CAD-374DAECC2995}"/>
  <tableColumns count="25">
    <tableColumn id="1" xr3:uid="{00000000-0010-0000-0900-000001000000}" name="时刻"/>
    <tableColumn id="2" xr3:uid="{00000000-0010-0000-0900-000002000000}" name="1"/>
    <tableColumn id="3" xr3:uid="{00000000-0010-0000-0900-000003000000}" name="2"/>
    <tableColumn id="4" xr3:uid="{00000000-0010-0000-0900-000004000000}" name="3"/>
    <tableColumn id="5" xr3:uid="{00000000-0010-0000-0900-000005000000}" name="4"/>
    <tableColumn id="6" xr3:uid="{00000000-0010-0000-0900-000006000000}" name="5"/>
    <tableColumn id="7" xr3:uid="{00000000-0010-0000-0900-000007000000}" name="6"/>
    <tableColumn id="8" xr3:uid="{00000000-0010-0000-0900-000008000000}" name="7"/>
    <tableColumn id="9" xr3:uid="{00000000-0010-0000-0900-000009000000}" name="8"/>
    <tableColumn id="10" xr3:uid="{00000000-0010-0000-0900-00000A000000}" name="9"/>
    <tableColumn id="11" xr3:uid="{00000000-0010-0000-0900-00000B000000}" name="10"/>
    <tableColumn id="12" xr3:uid="{00000000-0010-0000-0900-00000C000000}" name="11"/>
    <tableColumn id="13" xr3:uid="{00000000-0010-0000-0900-00000D000000}" name="12"/>
    <tableColumn id="14" xr3:uid="{00000000-0010-0000-0900-00000E000000}" name="13"/>
    <tableColumn id="15" xr3:uid="{00000000-0010-0000-0900-00000F000000}" name="14"/>
    <tableColumn id="16" xr3:uid="{00000000-0010-0000-0900-000010000000}" name="15"/>
    <tableColumn id="17" xr3:uid="{00000000-0010-0000-0900-000011000000}" name="16"/>
    <tableColumn id="18" xr3:uid="{00000000-0010-0000-0900-000012000000}" name="17"/>
    <tableColumn id="19" xr3:uid="{00000000-0010-0000-0900-000013000000}" name="18"/>
    <tableColumn id="20" xr3:uid="{00000000-0010-0000-0900-000014000000}" name="19"/>
    <tableColumn id="21" xr3:uid="{00000000-0010-0000-0900-000015000000}" name="20"/>
    <tableColumn id="22" xr3:uid="{00000000-0010-0000-0900-000016000000}" name="21"/>
    <tableColumn id="23" xr3:uid="{00000000-0010-0000-0900-000017000000}" name="22"/>
    <tableColumn id="24" xr3:uid="{00000000-0010-0000-0900-000018000000}" name="23"/>
    <tableColumn id="25" xr3:uid="{00000000-0010-0000-0900-000019000000}" name="24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8F95BD-A244-4B29-9CA2-DD97EFCF2206}">
  <sheetPr>
    <tabColor theme="9" tint="0.39997558519241921"/>
    <outlinePr summaryBelow="0" summaryRight="0"/>
  </sheetPr>
  <dimension ref="A1:E84"/>
  <sheetViews>
    <sheetView showGridLines="0" tabSelected="1" topLeftCell="A44" workbookViewId="0">
      <selection activeCell="I54" sqref="I54"/>
    </sheetView>
  </sheetViews>
  <sheetFormatPr defaultColWidth="9.140625" defaultRowHeight="12.75"/>
  <cols>
    <col min="1" max="1" width="17.140625" style="61" customWidth="1"/>
    <col min="2" max="2" width="24.42578125" style="61" customWidth="1"/>
    <col min="3" max="3" width="22.5703125" style="61" customWidth="1"/>
    <col min="4" max="4" width="32.28515625" style="61" customWidth="1"/>
  </cols>
  <sheetData>
    <row r="1" spans="1:5" ht="35.25" customHeight="1">
      <c r="A1" s="98" t="s">
        <v>0</v>
      </c>
      <c r="B1" s="98"/>
      <c r="C1" s="98"/>
      <c r="D1" s="98"/>
    </row>
    <row r="2" spans="1:5" s="58" customFormat="1" ht="15">
      <c r="A2" s="62" t="s">
        <v>1</v>
      </c>
      <c r="B2" s="62"/>
      <c r="C2" s="63" t="s">
        <v>2</v>
      </c>
      <c r="D2" s="64">
        <v>45959</v>
      </c>
    </row>
    <row r="3" spans="1:5" ht="5.25" customHeight="1">
      <c r="A3" s="63"/>
      <c r="B3" s="62"/>
      <c r="C3" s="62"/>
      <c r="D3" s="62"/>
    </row>
    <row r="4" spans="1:5" s="58" customFormat="1" ht="15">
      <c r="A4" s="99" t="s">
        <v>3</v>
      </c>
      <c r="B4" s="100"/>
      <c r="C4" s="100"/>
      <c r="D4" s="101"/>
    </row>
    <row r="5" spans="1:5" s="58" customFormat="1" ht="15">
      <c r="A5" s="65" t="s">
        <v>4</v>
      </c>
      <c r="B5" s="66" t="s">
        <v>5</v>
      </c>
      <c r="C5" s="67" t="s">
        <v>6</v>
      </c>
      <c r="D5" s="68" t="s">
        <v>7</v>
      </c>
    </row>
    <row r="6" spans="1:5" s="58" customFormat="1" ht="15">
      <c r="A6" s="69" t="s">
        <v>8</v>
      </c>
      <c r="B6" s="102" t="s">
        <v>9</v>
      </c>
      <c r="C6" s="103"/>
      <c r="D6" s="104"/>
      <c r="E6" s="70"/>
    </row>
    <row r="7" spans="1:5" s="58" customFormat="1" ht="6.75" customHeight="1">
      <c r="A7" s="63"/>
      <c r="B7" s="63"/>
      <c r="C7" s="62"/>
      <c r="D7" s="62"/>
    </row>
    <row r="8" spans="1:5" s="58" customFormat="1" ht="15">
      <c r="A8" s="105" t="s">
        <v>10</v>
      </c>
      <c r="B8" s="106"/>
      <c r="C8" s="106"/>
      <c r="D8" s="107"/>
    </row>
    <row r="9" spans="1:5" s="58" customFormat="1" ht="15">
      <c r="A9" s="71" t="s">
        <v>11</v>
      </c>
      <c r="B9" s="72" t="s">
        <v>12</v>
      </c>
      <c r="C9" s="73" t="s">
        <v>13</v>
      </c>
      <c r="D9" s="74" t="s">
        <v>14</v>
      </c>
    </row>
    <row r="10" spans="1:5" s="58" customFormat="1" ht="15">
      <c r="A10" s="65" t="s">
        <v>15</v>
      </c>
      <c r="B10" s="66">
        <v>474</v>
      </c>
      <c r="C10" s="75" t="s">
        <v>16</v>
      </c>
      <c r="D10" s="76" t="s">
        <v>17</v>
      </c>
    </row>
    <row r="11" spans="1:5" s="58" customFormat="1" ht="15">
      <c r="A11" s="77" t="s">
        <v>18</v>
      </c>
      <c r="B11" s="78" t="s">
        <v>19</v>
      </c>
      <c r="C11" s="75" t="s">
        <v>20</v>
      </c>
      <c r="D11" s="68" t="s">
        <v>21</v>
      </c>
    </row>
    <row r="12" spans="1:5" s="58" customFormat="1" ht="15">
      <c r="A12" s="65" t="s">
        <v>22</v>
      </c>
      <c r="B12" s="78">
        <v>0.98650000000000004</v>
      </c>
      <c r="C12" s="75" t="s">
        <v>23</v>
      </c>
      <c r="D12" s="68" t="s">
        <v>24</v>
      </c>
    </row>
    <row r="13" spans="1:5" s="58" customFormat="1" ht="15">
      <c r="A13" s="65" t="s">
        <v>25</v>
      </c>
      <c r="B13" s="78">
        <v>0.01</v>
      </c>
      <c r="C13" s="75" t="s">
        <v>26</v>
      </c>
      <c r="D13" s="79">
        <v>0.01</v>
      </c>
    </row>
    <row r="14" spans="1:5" s="58" customFormat="1" ht="15">
      <c r="A14" s="80" t="s">
        <v>27</v>
      </c>
      <c r="B14" s="81">
        <v>2.4799999999999999E-2</v>
      </c>
      <c r="C14" s="82" t="s">
        <v>28</v>
      </c>
      <c r="D14" s="83">
        <v>0.88728600000000002</v>
      </c>
    </row>
    <row r="15" spans="1:5" s="58" customFormat="1" ht="6" customHeight="1">
      <c r="A15" s="62"/>
      <c r="B15" s="62"/>
      <c r="C15" s="62"/>
      <c r="D15" s="62"/>
    </row>
    <row r="16" spans="1:5" s="58" customFormat="1" ht="15">
      <c r="A16" s="105" t="s">
        <v>29</v>
      </c>
      <c r="B16" s="106"/>
      <c r="C16" s="106"/>
      <c r="D16" s="107"/>
    </row>
    <row r="17" spans="1:4" s="58" customFormat="1" ht="15">
      <c r="A17" s="71" t="s">
        <v>30</v>
      </c>
      <c r="B17" s="84" t="s">
        <v>31</v>
      </c>
      <c r="C17" s="84" t="s">
        <v>32</v>
      </c>
      <c r="D17" s="85" t="s">
        <v>33</v>
      </c>
    </row>
    <row r="18" spans="1:4" s="58" customFormat="1" ht="15">
      <c r="A18" s="65" t="s">
        <v>34</v>
      </c>
      <c r="B18" s="66">
        <v>47.2</v>
      </c>
      <c r="C18" s="9">
        <v>11.3811</v>
      </c>
      <c r="D18" s="86">
        <v>4.0999999999999996</v>
      </c>
    </row>
    <row r="19" spans="1:4" s="58" customFormat="1" ht="15">
      <c r="A19" s="65" t="s">
        <v>35</v>
      </c>
      <c r="B19" s="87">
        <v>69.900000000000006</v>
      </c>
      <c r="C19" s="88">
        <v>16.827500000000001</v>
      </c>
      <c r="D19" s="89">
        <v>6.1</v>
      </c>
    </row>
    <row r="20" spans="1:4" s="58" customFormat="1" ht="15">
      <c r="A20" s="65" t="s">
        <v>36</v>
      </c>
      <c r="B20" s="66">
        <v>100.8</v>
      </c>
      <c r="C20" s="9">
        <v>24.108899999999998</v>
      </c>
      <c r="D20" s="86">
        <v>8.6999999999999993</v>
      </c>
    </row>
    <row r="21" spans="1:4" s="58" customFormat="1" ht="15">
      <c r="A21" s="65" t="s">
        <v>37</v>
      </c>
      <c r="B21" s="87">
        <v>124.8</v>
      </c>
      <c r="C21" s="88">
        <v>29.257200000000001</v>
      </c>
      <c r="D21" s="89">
        <v>10.5</v>
      </c>
    </row>
    <row r="22" spans="1:4" s="58" customFormat="1" ht="15">
      <c r="A22" s="65" t="s">
        <v>38</v>
      </c>
      <c r="B22" s="66">
        <v>158.19999999999999</v>
      </c>
      <c r="C22" s="9">
        <v>35.948</v>
      </c>
      <c r="D22" s="86">
        <v>13</v>
      </c>
    </row>
    <row r="23" spans="1:4" s="58" customFormat="1" ht="15">
      <c r="A23" s="65" t="s">
        <v>39</v>
      </c>
      <c r="B23" s="87">
        <v>147.4</v>
      </c>
      <c r="C23" s="88">
        <v>33.284599999999998</v>
      </c>
      <c r="D23" s="89">
        <v>12</v>
      </c>
    </row>
    <row r="24" spans="1:4" s="58" customFormat="1" ht="15">
      <c r="A24" s="65" t="s">
        <v>40</v>
      </c>
      <c r="B24" s="66">
        <v>132.9</v>
      </c>
      <c r="C24" s="9">
        <v>29.836099999999998</v>
      </c>
      <c r="D24" s="86">
        <v>10.8</v>
      </c>
    </row>
    <row r="25" spans="1:4" s="58" customFormat="1" ht="15">
      <c r="A25" s="65" t="s">
        <v>41</v>
      </c>
      <c r="B25" s="87">
        <v>126.4</v>
      </c>
      <c r="C25" s="88">
        <v>28.6112</v>
      </c>
      <c r="D25" s="89">
        <v>10.3</v>
      </c>
    </row>
    <row r="26" spans="1:4" s="58" customFormat="1" ht="15">
      <c r="A26" s="65" t="s">
        <v>42</v>
      </c>
      <c r="B26" s="66">
        <v>115.5</v>
      </c>
      <c r="C26" s="9">
        <v>26.4221</v>
      </c>
      <c r="D26" s="86">
        <v>9.5</v>
      </c>
    </row>
    <row r="27" spans="1:4" s="58" customFormat="1" ht="15">
      <c r="A27" s="65" t="s">
        <v>43</v>
      </c>
      <c r="B27" s="87">
        <v>79.5</v>
      </c>
      <c r="C27" s="88">
        <v>18.562000000000001</v>
      </c>
      <c r="D27" s="89">
        <v>6.7</v>
      </c>
    </row>
    <row r="28" spans="1:4" s="58" customFormat="1" ht="15">
      <c r="A28" s="65" t="s">
        <v>44</v>
      </c>
      <c r="B28" s="66">
        <v>55.3</v>
      </c>
      <c r="C28" s="9">
        <v>13.196199999999999</v>
      </c>
      <c r="D28" s="86">
        <v>4.8</v>
      </c>
    </row>
    <row r="29" spans="1:4" s="58" customFormat="1" ht="15">
      <c r="A29" s="65" t="s">
        <v>45</v>
      </c>
      <c r="B29" s="87">
        <v>41.6</v>
      </c>
      <c r="C29" s="88">
        <v>10.0152</v>
      </c>
      <c r="D29" s="89">
        <v>3.6</v>
      </c>
    </row>
    <row r="30" spans="1:4" s="59" customFormat="1" ht="15.75">
      <c r="A30" s="90" t="s">
        <v>46</v>
      </c>
      <c r="B30" s="91">
        <v>1199.4000000000001</v>
      </c>
      <c r="C30" s="92">
        <f>SUM(C18:C29)</f>
        <v>277.45009999999996</v>
      </c>
      <c r="D30" s="93">
        <v>100</v>
      </c>
    </row>
    <row r="31" spans="1:4" s="60" customFormat="1" ht="22.5" customHeight="1">
      <c r="A31" s="94" t="s">
        <v>47</v>
      </c>
      <c r="B31" s="108">
        <f>C30</f>
        <v>277.45009999999996</v>
      </c>
      <c r="C31" s="109"/>
      <c r="D31" s="110"/>
    </row>
    <row r="32" spans="1:4" ht="14.25">
      <c r="A32" s="62"/>
      <c r="B32" s="62"/>
      <c r="C32" s="95"/>
      <c r="D32" s="62"/>
    </row>
    <row r="33" spans="1:4" ht="20.25">
      <c r="A33" s="94" t="s">
        <v>48</v>
      </c>
      <c r="B33" s="111" t="s">
        <v>49</v>
      </c>
      <c r="C33" s="112"/>
      <c r="D33" s="113"/>
    </row>
    <row r="34" spans="1:4" ht="14.25">
      <c r="A34" s="62"/>
      <c r="B34" s="62"/>
      <c r="C34" s="62"/>
      <c r="D34" s="62"/>
    </row>
    <row r="35" spans="1:4" ht="14.25">
      <c r="A35" s="63"/>
      <c r="B35" s="63"/>
      <c r="C35" s="63"/>
      <c r="D35" s="62"/>
    </row>
    <row r="36" spans="1:4" ht="14.25">
      <c r="A36" s="63"/>
      <c r="B36" s="63"/>
      <c r="C36" s="63"/>
      <c r="D36" s="62"/>
    </row>
    <row r="37" spans="1:4" ht="14.25">
      <c r="A37" s="63"/>
      <c r="B37" s="63"/>
      <c r="C37" s="63"/>
      <c r="D37" s="62"/>
    </row>
    <row r="38" spans="1:4" ht="14.25">
      <c r="A38" s="63"/>
      <c r="B38" s="63"/>
      <c r="C38" s="63"/>
      <c r="D38" s="62"/>
    </row>
    <row r="39" spans="1:4" ht="14.25">
      <c r="A39" s="63"/>
      <c r="B39" s="63"/>
      <c r="C39" s="63"/>
      <c r="D39" s="62"/>
    </row>
    <row r="40" spans="1:4" ht="14.25">
      <c r="A40" s="62"/>
      <c r="B40" s="62"/>
      <c r="C40" s="62"/>
      <c r="D40" s="62"/>
    </row>
    <row r="41" spans="1:4" ht="14.25">
      <c r="A41" s="62"/>
      <c r="B41" s="62"/>
      <c r="C41" s="62"/>
      <c r="D41" s="62"/>
    </row>
    <row r="42" spans="1:4" ht="14.25">
      <c r="A42" s="63"/>
      <c r="B42" s="63"/>
      <c r="C42" s="62"/>
      <c r="D42" s="62"/>
    </row>
    <row r="43" spans="1:4" ht="14.25">
      <c r="A43" s="63"/>
      <c r="B43" s="63"/>
      <c r="C43" s="62"/>
      <c r="D43" s="62"/>
    </row>
    <row r="44" spans="1:4" ht="14.25">
      <c r="A44" s="62"/>
      <c r="B44" s="62"/>
      <c r="C44" s="62"/>
      <c r="D44" s="62"/>
    </row>
    <row r="45" spans="1:4" ht="14.25">
      <c r="A45" s="62"/>
      <c r="B45" s="62"/>
      <c r="C45" s="62"/>
      <c r="D45" s="62"/>
    </row>
    <row r="46" spans="1:4" ht="14.25">
      <c r="A46" s="62"/>
      <c r="B46" s="62"/>
      <c r="C46" s="62"/>
      <c r="D46" s="62"/>
    </row>
    <row r="47" spans="1:4" ht="14.25">
      <c r="A47" s="62"/>
      <c r="B47" s="62"/>
      <c r="C47" s="62"/>
      <c r="D47" s="62"/>
    </row>
    <row r="48" spans="1:4" ht="14.25">
      <c r="A48" s="62"/>
      <c r="B48" s="62"/>
      <c r="C48" s="62"/>
      <c r="D48" s="62"/>
    </row>
    <row r="49" spans="1:4" ht="14.25">
      <c r="A49" s="62"/>
      <c r="B49" s="62"/>
      <c r="C49" s="62"/>
      <c r="D49" s="62"/>
    </row>
    <row r="50" spans="1:4" ht="14.25">
      <c r="A50" s="62"/>
      <c r="B50" s="62"/>
      <c r="C50" s="62"/>
      <c r="D50" s="62"/>
    </row>
    <row r="51" spans="1:4" ht="14.25">
      <c r="A51" s="62"/>
      <c r="B51" s="62"/>
      <c r="C51" s="62"/>
      <c r="D51" s="62"/>
    </row>
    <row r="52" spans="1:4" ht="14.25">
      <c r="A52" s="62"/>
      <c r="B52" s="62"/>
      <c r="C52" s="62"/>
      <c r="D52" s="62"/>
    </row>
    <row r="53" spans="1:4" s="58" customFormat="1" ht="15"/>
    <row r="54" spans="1:4" s="58" customFormat="1" ht="15"/>
    <row r="55" spans="1:4" ht="13.5" customHeight="1"/>
    <row r="56" spans="1:4" ht="14.25">
      <c r="A56" s="62"/>
      <c r="B56" s="62"/>
      <c r="C56" s="62"/>
      <c r="D56" s="62"/>
    </row>
    <row r="83" spans="1:4" ht="14.25">
      <c r="A83" s="96" t="s">
        <v>50</v>
      </c>
      <c r="B83" s="114" t="s">
        <v>51</v>
      </c>
      <c r="C83" s="114"/>
      <c r="D83" s="115"/>
    </row>
    <row r="84" spans="1:4" ht="14.25">
      <c r="A84" s="97" t="s">
        <v>52</v>
      </c>
      <c r="B84" s="116" t="s">
        <v>53</v>
      </c>
      <c r="C84" s="117"/>
      <c r="D84" s="118"/>
    </row>
  </sheetData>
  <mergeCells count="9">
    <mergeCell ref="B33:D33"/>
    <mergeCell ref="B83:D83"/>
    <mergeCell ref="B84:D84"/>
    <mergeCell ref="A1:D1"/>
    <mergeCell ref="A4:D4"/>
    <mergeCell ref="B6:D6"/>
    <mergeCell ref="A8:D8"/>
    <mergeCell ref="A16:D16"/>
    <mergeCell ref="B31:D31"/>
  </mergeCells>
  <phoneticPr fontId="34" type="noConversion"/>
  <printOptions horizontalCentered="1"/>
  <pageMargins left="0.3" right="0.3" top="0.61" bottom="0.37" header="0.1" footer="0.1"/>
  <pageSetup paperSize="9" pageOrder="overThenDown" orientation="portrait" useFirstPageNumber="1" horizontalDpi="300" verticalDpi="300"/>
  <headerFooter alignWithMargins="0">
    <oddHeader>&amp;P</oddHeader>
    <oddFooter>&amp;F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BE660E-C42C-401C-8D04-B4F6ABEB16D9}">
  <sheetPr>
    <tabColor rgb="FFFFFFCC"/>
  </sheetPr>
  <dimension ref="B2:G40"/>
  <sheetViews>
    <sheetView showGridLines="0" topLeftCell="A13" workbookViewId="0">
      <selection activeCell="B32" sqref="B32:D32"/>
    </sheetView>
  </sheetViews>
  <sheetFormatPr defaultColWidth="9.140625" defaultRowHeight="12.75"/>
  <cols>
    <col min="1" max="1" width="3.28515625" customWidth="1"/>
    <col min="2" max="2" width="20.42578125" style="25" customWidth="1"/>
    <col min="3" max="3" width="25.5703125" style="25" customWidth="1"/>
    <col min="4" max="4" width="26.5703125" style="25" customWidth="1"/>
    <col min="5" max="5" width="28.7109375" style="25" customWidth="1"/>
    <col min="6" max="6" width="26.42578125" customWidth="1"/>
    <col min="7" max="7" width="19.28515625" customWidth="1"/>
  </cols>
  <sheetData>
    <row r="2" spans="2:7" ht="24.75" customHeight="1">
      <c r="B2" s="51" t="s">
        <v>54</v>
      </c>
      <c r="C2" s="52" t="str">
        <f>光伏发电!D10</f>
        <v>260.7 kW</v>
      </c>
      <c r="D2" s="53" t="s">
        <v>55</v>
      </c>
      <c r="E2" s="54">
        <f>光伏发电!C30</f>
        <v>277.45009999999996</v>
      </c>
      <c r="F2" s="53" t="s">
        <v>56</v>
      </c>
      <c r="G2" s="55">
        <v>5.45</v>
      </c>
    </row>
    <row r="4" spans="2:7" ht="20.100000000000001" customHeight="1">
      <c r="B4" s="56" t="s">
        <v>57</v>
      </c>
      <c r="C4" s="56" t="s">
        <v>58</v>
      </c>
      <c r="D4" s="56" t="s">
        <v>59</v>
      </c>
      <c r="E4" s="56" t="s">
        <v>60</v>
      </c>
      <c r="F4" t="s">
        <v>61</v>
      </c>
      <c r="G4" t="s">
        <v>62</v>
      </c>
    </row>
    <row r="5" spans="2:7" ht="20.100000000000001" customHeight="1">
      <c r="B5" s="32">
        <v>1</v>
      </c>
      <c r="C5" s="33">
        <v>2</v>
      </c>
      <c r="D5" s="35">
        <v>277.45</v>
      </c>
      <c r="E5" s="36">
        <v>1064</v>
      </c>
    </row>
    <row r="6" spans="2:7" ht="20.100000000000001" customHeight="1">
      <c r="B6" s="32">
        <v>2</v>
      </c>
      <c r="C6" s="33">
        <v>0.5</v>
      </c>
      <c r="D6" s="35">
        <v>276.06299999999999</v>
      </c>
      <c r="E6" s="36">
        <v>1059</v>
      </c>
    </row>
    <row r="7" spans="2:7" ht="20.100000000000001" customHeight="1">
      <c r="B7" s="32">
        <v>3</v>
      </c>
      <c r="C7" s="33">
        <f>$C$6</f>
        <v>0.5</v>
      </c>
      <c r="D7" s="35">
        <v>274.68200000000002</v>
      </c>
      <c r="E7" s="36">
        <v>1054</v>
      </c>
    </row>
    <row r="8" spans="2:7" ht="20.100000000000001" customHeight="1">
      <c r="B8" s="32">
        <v>4</v>
      </c>
      <c r="C8" s="33">
        <f t="shared" ref="C8:C29" si="0">$C$6</f>
        <v>0.5</v>
      </c>
      <c r="D8" s="35">
        <v>273.30900000000003</v>
      </c>
      <c r="E8" s="36">
        <v>1048</v>
      </c>
    </row>
    <row r="9" spans="2:7" ht="20.100000000000001" customHeight="1">
      <c r="B9" s="32">
        <v>5</v>
      </c>
      <c r="C9" s="33">
        <f t="shared" si="0"/>
        <v>0.5</v>
      </c>
      <c r="D9" s="35">
        <v>271.94200000000001</v>
      </c>
      <c r="E9" s="36">
        <v>1043</v>
      </c>
    </row>
    <row r="10" spans="2:7" ht="20.100000000000001" customHeight="1">
      <c r="B10" s="32">
        <v>6</v>
      </c>
      <c r="C10" s="33">
        <f t="shared" si="0"/>
        <v>0.5</v>
      </c>
      <c r="D10" s="35">
        <v>270.58300000000003</v>
      </c>
      <c r="E10" s="36">
        <v>1038</v>
      </c>
    </row>
    <row r="11" spans="2:7" ht="20.100000000000001" customHeight="1">
      <c r="B11" s="32">
        <v>7</v>
      </c>
      <c r="C11" s="33">
        <f t="shared" si="0"/>
        <v>0.5</v>
      </c>
      <c r="D11" s="35">
        <v>269.23</v>
      </c>
      <c r="E11" s="36">
        <v>1033</v>
      </c>
    </row>
    <row r="12" spans="2:7" ht="20.100000000000001" customHeight="1">
      <c r="B12" s="32">
        <v>8</v>
      </c>
      <c r="C12" s="33">
        <f t="shared" si="0"/>
        <v>0.5</v>
      </c>
      <c r="D12" s="35">
        <v>267.88400000000001</v>
      </c>
      <c r="E12" s="36">
        <v>1028</v>
      </c>
    </row>
    <row r="13" spans="2:7" ht="20.100000000000001" customHeight="1">
      <c r="B13" s="32">
        <v>9</v>
      </c>
      <c r="C13" s="33">
        <f t="shared" si="0"/>
        <v>0.5</v>
      </c>
      <c r="D13" s="35">
        <v>266.54399999999998</v>
      </c>
      <c r="E13" s="36">
        <v>1022</v>
      </c>
    </row>
    <row r="14" spans="2:7" ht="20.100000000000001" customHeight="1">
      <c r="B14" s="32">
        <v>10</v>
      </c>
      <c r="C14" s="33">
        <f t="shared" si="0"/>
        <v>0.5</v>
      </c>
      <c r="D14" s="35">
        <v>265.21199999999999</v>
      </c>
      <c r="E14" s="36">
        <v>1017</v>
      </c>
    </row>
    <row r="15" spans="2:7" ht="20.100000000000001" customHeight="1">
      <c r="B15" s="32">
        <v>11</v>
      </c>
      <c r="C15" s="33">
        <f t="shared" si="0"/>
        <v>0.5</v>
      </c>
      <c r="D15" s="35">
        <v>263.88600000000002</v>
      </c>
      <c r="E15" s="36">
        <v>1012</v>
      </c>
    </row>
    <row r="16" spans="2:7" ht="20.100000000000001" customHeight="1">
      <c r="B16" s="32">
        <v>12</v>
      </c>
      <c r="C16" s="33">
        <f t="shared" si="0"/>
        <v>0.5</v>
      </c>
      <c r="D16" s="35">
        <v>262.56599999999997</v>
      </c>
      <c r="E16" s="36">
        <v>1007</v>
      </c>
    </row>
    <row r="17" spans="2:5" ht="20.100000000000001" customHeight="1">
      <c r="B17" s="32">
        <v>13</v>
      </c>
      <c r="C17" s="33">
        <f t="shared" si="0"/>
        <v>0.5</v>
      </c>
      <c r="D17" s="35">
        <v>261.25299999999999</v>
      </c>
      <c r="E17" s="36">
        <v>1002</v>
      </c>
    </row>
    <row r="18" spans="2:5" ht="20.100000000000001" customHeight="1">
      <c r="B18" s="32">
        <v>14</v>
      </c>
      <c r="C18" s="33">
        <f t="shared" si="0"/>
        <v>0.5</v>
      </c>
      <c r="D18" s="35">
        <v>259.947</v>
      </c>
      <c r="E18" s="36">
        <v>997</v>
      </c>
    </row>
    <row r="19" spans="2:5" ht="20.100000000000001" customHeight="1">
      <c r="B19" s="32">
        <v>15</v>
      </c>
      <c r="C19" s="33">
        <f t="shared" si="0"/>
        <v>0.5</v>
      </c>
      <c r="D19" s="35">
        <v>258.64699999999999</v>
      </c>
      <c r="E19" s="36">
        <v>992</v>
      </c>
    </row>
    <row r="20" spans="2:5" ht="20.100000000000001" customHeight="1">
      <c r="B20" s="32">
        <v>16</v>
      </c>
      <c r="C20" s="33">
        <f t="shared" si="0"/>
        <v>0.5</v>
      </c>
      <c r="D20" s="35">
        <v>257.35399999999998</v>
      </c>
      <c r="E20" s="36">
        <v>987</v>
      </c>
    </row>
    <row r="21" spans="2:5" ht="20.100000000000001" customHeight="1">
      <c r="B21" s="32">
        <v>17</v>
      </c>
      <c r="C21" s="33">
        <f t="shared" si="0"/>
        <v>0.5</v>
      </c>
      <c r="D21" s="35">
        <v>256.06700000000001</v>
      </c>
      <c r="E21" s="36">
        <v>982</v>
      </c>
    </row>
    <row r="22" spans="2:5" ht="20.100000000000001" customHeight="1">
      <c r="B22" s="32">
        <v>18</v>
      </c>
      <c r="C22" s="33">
        <f t="shared" si="0"/>
        <v>0.5</v>
      </c>
      <c r="D22" s="35">
        <v>254.78700000000001</v>
      </c>
      <c r="E22" s="36">
        <v>977</v>
      </c>
    </row>
    <row r="23" spans="2:5" ht="20.100000000000001" customHeight="1">
      <c r="B23" s="32">
        <v>19</v>
      </c>
      <c r="C23" s="33">
        <f t="shared" si="0"/>
        <v>0.5</v>
      </c>
      <c r="D23" s="35">
        <v>253.51300000000001</v>
      </c>
      <c r="E23" s="36">
        <v>972</v>
      </c>
    </row>
    <row r="24" spans="2:5" ht="20.100000000000001" customHeight="1">
      <c r="B24" s="32">
        <v>20</v>
      </c>
      <c r="C24" s="33">
        <f t="shared" si="0"/>
        <v>0.5</v>
      </c>
      <c r="D24" s="35">
        <v>252.245</v>
      </c>
      <c r="E24" s="36">
        <v>968</v>
      </c>
    </row>
    <row r="25" spans="2:5" ht="20.100000000000001" customHeight="1">
      <c r="B25" s="32">
        <v>21</v>
      </c>
      <c r="C25" s="33">
        <f t="shared" si="0"/>
        <v>0.5</v>
      </c>
      <c r="D25" s="35">
        <v>250.98400000000001</v>
      </c>
      <c r="E25" s="36">
        <v>963</v>
      </c>
    </row>
    <row r="26" spans="2:5" ht="20.100000000000001" customHeight="1">
      <c r="B26" s="32">
        <v>22</v>
      </c>
      <c r="C26" s="33">
        <f t="shared" si="0"/>
        <v>0.5</v>
      </c>
      <c r="D26" s="35">
        <v>249.72900000000001</v>
      </c>
      <c r="E26" s="36">
        <v>958</v>
      </c>
    </row>
    <row r="27" spans="2:5" ht="20.100000000000001" customHeight="1">
      <c r="B27" s="32">
        <v>23</v>
      </c>
      <c r="C27" s="33">
        <f t="shared" si="0"/>
        <v>0.5</v>
      </c>
      <c r="D27" s="35">
        <v>248.48099999999999</v>
      </c>
      <c r="E27" s="36">
        <v>953</v>
      </c>
    </row>
    <row r="28" spans="2:5" ht="20.100000000000001" customHeight="1">
      <c r="B28" s="32">
        <v>24</v>
      </c>
      <c r="C28" s="33">
        <f t="shared" si="0"/>
        <v>0.5</v>
      </c>
      <c r="D28" s="35">
        <v>247.238</v>
      </c>
      <c r="E28" s="36">
        <v>948</v>
      </c>
    </row>
    <row r="29" spans="2:5" ht="20.100000000000001" customHeight="1">
      <c r="B29" s="32">
        <v>25</v>
      </c>
      <c r="C29" s="33">
        <f t="shared" si="0"/>
        <v>0.5</v>
      </c>
      <c r="D29" s="35">
        <v>246.00200000000001</v>
      </c>
      <c r="E29" s="36">
        <v>944</v>
      </c>
    </row>
    <row r="30" spans="2:5" ht="20.100000000000001" customHeight="1">
      <c r="B30" s="37" t="s">
        <v>63</v>
      </c>
      <c r="C30" s="37"/>
      <c r="D30" s="35">
        <f>SUM(D5:D29)</f>
        <v>6535.5980000000009</v>
      </c>
      <c r="E30" s="57" t="s">
        <v>64</v>
      </c>
    </row>
    <row r="31" spans="2:5">
      <c r="B31" s="42"/>
    </row>
    <row r="32" spans="2:5" ht="14.25">
      <c r="B32" s="119" t="s">
        <v>65</v>
      </c>
      <c r="C32" s="119"/>
      <c r="D32" s="119"/>
      <c r="E32"/>
    </row>
    <row r="33" spans="2:2">
      <c r="B33" s="42"/>
    </row>
    <row r="34" spans="2:2">
      <c r="B34" s="42"/>
    </row>
    <row r="35" spans="2:2">
      <c r="B35" s="42"/>
    </row>
    <row r="36" spans="2:2">
      <c r="B36" s="42"/>
    </row>
    <row r="37" spans="2:2">
      <c r="B37" s="42"/>
    </row>
    <row r="38" spans="2:2">
      <c r="B38" s="42"/>
    </row>
    <row r="39" spans="2:2">
      <c r="B39" s="42"/>
    </row>
    <row r="40" spans="2:2">
      <c r="B40" s="42"/>
    </row>
  </sheetData>
  <mergeCells count="1">
    <mergeCell ref="B32:D32"/>
  </mergeCells>
  <phoneticPr fontId="34" type="noConversion"/>
  <pageMargins left="0.7" right="0.7" top="0.75" bottom="0.75" header="0.3" footer="0.3"/>
  <pageSetup paperSize="9" orientation="portrait"/>
  <drawing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430E2A-7015-4CB8-8406-64235F6C0228}">
  <sheetPr>
    <tabColor theme="6" tint="0.39997558519241921"/>
  </sheetPr>
  <dimension ref="B2:M40"/>
  <sheetViews>
    <sheetView showGridLines="0" topLeftCell="A15" workbookViewId="0">
      <selection activeCell="C10" sqref="C10"/>
    </sheetView>
  </sheetViews>
  <sheetFormatPr defaultColWidth="9.140625" defaultRowHeight="12.75"/>
  <cols>
    <col min="1" max="1" width="3.7109375" customWidth="1"/>
    <col min="2" max="2" width="17.28515625" style="25" customWidth="1"/>
    <col min="3" max="3" width="18.5703125" style="25" customWidth="1"/>
    <col min="4" max="4" width="20.7109375" style="25" customWidth="1"/>
    <col min="5" max="5" width="19.85546875" style="25" bestFit="1" customWidth="1"/>
    <col min="6" max="6" width="21.5703125" style="25" customWidth="1"/>
    <col min="7" max="7" width="20.5703125" style="25" customWidth="1"/>
    <col min="8" max="8" width="25.85546875" customWidth="1"/>
    <col min="9" max="9" width="14.140625" customWidth="1"/>
    <col min="10" max="10" width="23.140625" customWidth="1"/>
    <col min="11" max="11" width="13" customWidth="1"/>
    <col min="12" max="12" width="22" customWidth="1"/>
    <col min="13" max="13" width="14.42578125" customWidth="1"/>
  </cols>
  <sheetData>
    <row r="2" spans="2:13" s="23" customFormat="1" ht="27.75" customHeight="1">
      <c r="B2" s="26" t="s">
        <v>66</v>
      </c>
      <c r="C2" s="27" t="str">
        <f>'25年发电量'!$C$2</f>
        <v>260.7 kW</v>
      </c>
      <c r="D2" s="28" t="s">
        <v>55</v>
      </c>
      <c r="E2" s="29">
        <f>光伏发电!C30</f>
        <v>277.45009999999996</v>
      </c>
      <c r="F2" s="28" t="s">
        <v>67</v>
      </c>
      <c r="G2" s="30" t="s">
        <v>68</v>
      </c>
      <c r="H2" s="28" t="s">
        <v>69</v>
      </c>
      <c r="I2" s="47">
        <v>5.45</v>
      </c>
      <c r="J2" s="28" t="s">
        <v>70</v>
      </c>
      <c r="K2" s="47">
        <v>1.3</v>
      </c>
      <c r="L2" s="28" t="s">
        <v>71</v>
      </c>
      <c r="M2" s="48">
        <v>207.63</v>
      </c>
    </row>
    <row r="4" spans="2:13" s="24" customFormat="1" ht="45.75" customHeight="1">
      <c r="B4" s="31" t="s">
        <v>57</v>
      </c>
      <c r="C4" s="31" t="s">
        <v>58</v>
      </c>
      <c r="D4" s="31" t="s">
        <v>59</v>
      </c>
      <c r="E4" s="31" t="s">
        <v>72</v>
      </c>
      <c r="F4" s="31" t="s">
        <v>73</v>
      </c>
      <c r="G4" s="31" t="s">
        <v>60</v>
      </c>
      <c r="H4" s="24" t="s">
        <v>61</v>
      </c>
      <c r="I4" s="24" t="s">
        <v>62</v>
      </c>
      <c r="J4" s="24" t="s">
        <v>74</v>
      </c>
      <c r="K4" s="24" t="s">
        <v>75</v>
      </c>
      <c r="L4" s="24" t="s">
        <v>76</v>
      </c>
      <c r="M4" s="24" t="s">
        <v>77</v>
      </c>
    </row>
    <row r="5" spans="2:13" ht="20.100000000000001" customHeight="1">
      <c r="B5" s="32">
        <v>1</v>
      </c>
      <c r="C5" s="33">
        <v>2</v>
      </c>
      <c r="D5" s="34">
        <v>277.45</v>
      </c>
      <c r="E5" s="35">
        <v>9.7107500000000009</v>
      </c>
      <c r="F5" s="34">
        <v>-137.56313769270196</v>
      </c>
      <c r="G5" s="36">
        <v>1064</v>
      </c>
    </row>
    <row r="6" spans="2:13" ht="20.100000000000001" customHeight="1">
      <c r="B6" s="32">
        <v>2</v>
      </c>
      <c r="C6" s="33">
        <v>0.5</v>
      </c>
      <c r="D6" s="34">
        <v>276.06299999999999</v>
      </c>
      <c r="E6" s="35">
        <v>9.5165399999999991</v>
      </c>
      <c r="F6" s="34">
        <v>-133.03723418806743</v>
      </c>
      <c r="G6" s="36">
        <v>1059</v>
      </c>
    </row>
    <row r="7" spans="2:13" ht="20.100000000000001" customHeight="1">
      <c r="B7" s="32">
        <v>3</v>
      </c>
      <c r="C7" s="33">
        <f>C6</f>
        <v>0.5</v>
      </c>
      <c r="D7" s="34">
        <v>274.68200000000002</v>
      </c>
      <c r="E7" s="35">
        <v>9.4689499999999995</v>
      </c>
      <c r="F7" s="34">
        <v>-128.34947020180243</v>
      </c>
      <c r="G7" s="36">
        <v>1054</v>
      </c>
    </row>
    <row r="8" spans="2:13" ht="20.100000000000001" customHeight="1">
      <c r="B8" s="32">
        <v>4</v>
      </c>
      <c r="C8" s="33">
        <f t="shared" ref="C8:C29" si="0">C7</f>
        <v>0.5</v>
      </c>
      <c r="D8" s="34">
        <v>273.30900000000003</v>
      </c>
      <c r="E8" s="35">
        <v>9.4216100000000012</v>
      </c>
      <c r="F8" s="34">
        <v>-123.49106239812009</v>
      </c>
      <c r="G8" s="36">
        <v>1048</v>
      </c>
    </row>
    <row r="9" spans="2:13" ht="20.100000000000001" customHeight="1">
      <c r="B9" s="32">
        <v>5</v>
      </c>
      <c r="C9" s="33">
        <f t="shared" si="0"/>
        <v>0.5</v>
      </c>
      <c r="D9" s="34">
        <v>271.94200000000001</v>
      </c>
      <c r="E9" s="35">
        <v>9.3744999999999994</v>
      </c>
      <c r="F9" s="34">
        <v>-118.45289977996724</v>
      </c>
      <c r="G9" s="36">
        <v>1043</v>
      </c>
    </row>
    <row r="10" spans="2:13" ht="20.100000000000001" customHeight="1">
      <c r="B10" s="32">
        <v>6</v>
      </c>
      <c r="C10" s="33">
        <f t="shared" si="0"/>
        <v>0.5</v>
      </c>
      <c r="D10" s="34">
        <v>270.58300000000003</v>
      </c>
      <c r="E10" s="35">
        <v>9.327630000000001</v>
      </c>
      <c r="F10" s="34">
        <v>-113.22549952476817</v>
      </c>
      <c r="G10" s="36">
        <v>1038</v>
      </c>
    </row>
    <row r="11" spans="2:13" ht="20.100000000000001" customHeight="1">
      <c r="B11" s="32">
        <v>7</v>
      </c>
      <c r="C11" s="33">
        <f t="shared" si="0"/>
        <v>0.5</v>
      </c>
      <c r="D11" s="34">
        <v>269.23</v>
      </c>
      <c r="E11" s="35">
        <v>9.2809899999999992</v>
      </c>
      <c r="F11" s="34">
        <v>-107.79901224309445</v>
      </c>
      <c r="G11" s="36">
        <v>1033</v>
      </c>
    </row>
    <row r="12" spans="2:13" ht="20.100000000000001" customHeight="1">
      <c r="B12" s="32">
        <v>8</v>
      </c>
      <c r="C12" s="33">
        <f t="shared" si="0"/>
        <v>0.5</v>
      </c>
      <c r="D12" s="34">
        <v>267.88400000000001</v>
      </c>
      <c r="E12" s="35">
        <v>9.2345800000000011</v>
      </c>
      <c r="F12" s="34">
        <v>-102.16319663675043</v>
      </c>
      <c r="G12" s="36">
        <v>1028</v>
      </c>
    </row>
    <row r="13" spans="2:13" ht="20.100000000000001" customHeight="1">
      <c r="B13" s="32">
        <v>9</v>
      </c>
      <c r="C13" s="33">
        <f t="shared" si="0"/>
        <v>0.5</v>
      </c>
      <c r="D13" s="34">
        <v>266.54399999999998</v>
      </c>
      <c r="E13" s="35">
        <v>9.1884100000000011</v>
      </c>
      <c r="F13" s="34">
        <v>-96.307393531805317</v>
      </c>
      <c r="G13" s="36">
        <v>1022</v>
      </c>
    </row>
    <row r="14" spans="2:13" ht="20.100000000000001" customHeight="1">
      <c r="B14" s="32">
        <v>10</v>
      </c>
      <c r="C14" s="33">
        <f t="shared" si="0"/>
        <v>0.5</v>
      </c>
      <c r="D14" s="34">
        <v>265.21199999999999</v>
      </c>
      <c r="E14" s="35">
        <v>9.1424699999999994</v>
      </c>
      <c r="F14" s="34">
        <v>-90.220529261106407</v>
      </c>
      <c r="G14" s="36">
        <v>1017</v>
      </c>
    </row>
    <row r="15" spans="2:13" ht="20.100000000000001" customHeight="1">
      <c r="B15" s="32">
        <v>11</v>
      </c>
      <c r="C15" s="33">
        <f t="shared" si="0"/>
        <v>0.5</v>
      </c>
      <c r="D15" s="34">
        <v>263.88600000000002</v>
      </c>
      <c r="E15" s="35">
        <v>9.0967599999999997</v>
      </c>
      <c r="F15" s="34">
        <v>-83.89108836977033</v>
      </c>
      <c r="G15" s="36">
        <v>1012</v>
      </c>
    </row>
    <row r="16" spans="2:13" ht="20.100000000000001" customHeight="1">
      <c r="B16" s="32">
        <v>12</v>
      </c>
      <c r="C16" s="33">
        <f t="shared" si="0"/>
        <v>0.5</v>
      </c>
      <c r="D16" s="34">
        <v>262.56599999999997</v>
      </c>
      <c r="E16" s="35">
        <v>9.0512700000000006</v>
      </c>
      <c r="F16" s="34">
        <v>-77.307105616069165</v>
      </c>
      <c r="G16" s="36">
        <v>1007</v>
      </c>
    </row>
    <row r="17" spans="2:7" ht="20.100000000000001" customHeight="1">
      <c r="B17" s="32">
        <v>13</v>
      </c>
      <c r="C17" s="33">
        <f t="shared" si="0"/>
        <v>0.5</v>
      </c>
      <c r="D17" s="34">
        <v>261.25299999999999</v>
      </c>
      <c r="E17" s="35">
        <v>9.0060199999999995</v>
      </c>
      <c r="F17" s="34">
        <v>-70.45611723900511</v>
      </c>
      <c r="G17" s="36">
        <v>1002</v>
      </c>
    </row>
    <row r="18" spans="2:7" ht="20.100000000000001" customHeight="1">
      <c r="B18" s="32">
        <v>14</v>
      </c>
      <c r="C18" s="33">
        <f t="shared" si="0"/>
        <v>0.5</v>
      </c>
      <c r="D18" s="34">
        <v>259.947</v>
      </c>
      <c r="E18" s="35">
        <v>8.9609899999999989</v>
      </c>
      <c r="F18" s="34">
        <v>-63.325181462696939</v>
      </c>
      <c r="G18" s="36">
        <v>997</v>
      </c>
    </row>
    <row r="19" spans="2:7" ht="20.100000000000001" customHeight="1">
      <c r="B19" s="32">
        <v>15</v>
      </c>
      <c r="C19" s="33">
        <f t="shared" si="0"/>
        <v>0.5</v>
      </c>
      <c r="D19" s="34">
        <v>258.64699999999999</v>
      </c>
      <c r="E19" s="35">
        <v>8.9161800000000007</v>
      </c>
      <c r="F19" s="34">
        <v>-55.900838206485417</v>
      </c>
      <c r="G19" s="36">
        <v>992</v>
      </c>
    </row>
    <row r="20" spans="2:7" ht="20.100000000000001" customHeight="1">
      <c r="B20" s="32">
        <v>16</v>
      </c>
      <c r="C20" s="33">
        <f t="shared" si="0"/>
        <v>0.5</v>
      </c>
      <c r="D20" s="34">
        <v>257.35399999999998</v>
      </c>
      <c r="E20" s="35">
        <v>8.8716000000000008</v>
      </c>
      <c r="F20" s="34">
        <v>-48.332738206485416</v>
      </c>
      <c r="G20" s="36">
        <v>987</v>
      </c>
    </row>
    <row r="21" spans="2:7" ht="20.100000000000001" customHeight="1">
      <c r="B21" s="32">
        <v>17</v>
      </c>
      <c r="C21" s="33">
        <f t="shared" si="0"/>
        <v>0.5</v>
      </c>
      <c r="D21" s="34">
        <v>256.06700000000001</v>
      </c>
      <c r="E21" s="35">
        <v>8.8272399999999998</v>
      </c>
      <c r="F21" s="34">
        <v>-40.808998206485413</v>
      </c>
      <c r="G21" s="36">
        <v>982</v>
      </c>
    </row>
    <row r="22" spans="2:7" ht="20.100000000000001" customHeight="1">
      <c r="B22" s="32">
        <v>18</v>
      </c>
      <c r="C22" s="33">
        <f t="shared" si="0"/>
        <v>0.5</v>
      </c>
      <c r="D22" s="34">
        <v>254.78700000000001</v>
      </c>
      <c r="E22" s="35">
        <v>8.7831100000000006</v>
      </c>
      <c r="F22" s="34">
        <v>-33.329388206485412</v>
      </c>
      <c r="G22" s="36">
        <v>977</v>
      </c>
    </row>
    <row r="23" spans="2:7" ht="20.100000000000001" customHeight="1">
      <c r="B23" s="32">
        <v>19</v>
      </c>
      <c r="C23" s="33">
        <f t="shared" si="0"/>
        <v>0.5</v>
      </c>
      <c r="D23" s="34">
        <v>253.51300000000001</v>
      </c>
      <c r="E23" s="35">
        <v>8.7391899999999989</v>
      </c>
      <c r="F23" s="34">
        <v>-25.893698206485414</v>
      </c>
      <c r="G23" s="36">
        <v>972</v>
      </c>
    </row>
    <row r="24" spans="2:7" ht="20.100000000000001" customHeight="1">
      <c r="B24" s="32">
        <v>20</v>
      </c>
      <c r="C24" s="33">
        <f t="shared" si="0"/>
        <v>0.5</v>
      </c>
      <c r="D24" s="34">
        <v>252.245</v>
      </c>
      <c r="E24" s="35">
        <v>8.6954899999999995</v>
      </c>
      <c r="F24" s="34">
        <v>-18.501708206485414</v>
      </c>
      <c r="G24" s="36">
        <v>968</v>
      </c>
    </row>
    <row r="25" spans="2:7" ht="20.100000000000001" customHeight="1">
      <c r="B25" s="32">
        <v>21</v>
      </c>
      <c r="C25" s="33">
        <f t="shared" si="0"/>
        <v>0.5</v>
      </c>
      <c r="D25" s="34">
        <v>250.98400000000001</v>
      </c>
      <c r="E25" s="35">
        <v>8.6520200000000003</v>
      </c>
      <c r="F25" s="34">
        <v>-11.153188206485414</v>
      </c>
      <c r="G25" s="36">
        <v>963</v>
      </c>
    </row>
    <row r="26" spans="2:7" ht="20.100000000000001" customHeight="1">
      <c r="B26" s="32">
        <v>22</v>
      </c>
      <c r="C26" s="33">
        <f t="shared" si="0"/>
        <v>0.5</v>
      </c>
      <c r="D26" s="34">
        <v>249.72900000000001</v>
      </c>
      <c r="E26" s="35">
        <v>8.6087600000000002</v>
      </c>
      <c r="F26" s="34">
        <v>-3.8479282064854123</v>
      </c>
      <c r="G26" s="36">
        <v>958</v>
      </c>
    </row>
    <row r="27" spans="2:7" ht="20.100000000000001" customHeight="1">
      <c r="B27" s="32">
        <v>23</v>
      </c>
      <c r="C27" s="33">
        <f t="shared" si="0"/>
        <v>0.5</v>
      </c>
      <c r="D27" s="34">
        <v>248.48099999999999</v>
      </c>
      <c r="E27" s="35">
        <v>8.565710000000001</v>
      </c>
      <c r="F27" s="34">
        <v>3.4142817935145882</v>
      </c>
      <c r="G27" s="36">
        <v>953</v>
      </c>
    </row>
    <row r="28" spans="2:7" ht="20.100000000000001" customHeight="1">
      <c r="B28" s="32">
        <v>24</v>
      </c>
      <c r="C28" s="33">
        <f t="shared" si="0"/>
        <v>0.5</v>
      </c>
      <c r="D28" s="34">
        <v>247.238</v>
      </c>
      <c r="E28" s="35">
        <v>8.5228800000000007</v>
      </c>
      <c r="F28" s="34">
        <v>10.633661793514589</v>
      </c>
      <c r="G28" s="36">
        <v>948</v>
      </c>
    </row>
    <row r="29" spans="2:7" ht="20.100000000000001" customHeight="1">
      <c r="B29" s="32">
        <v>25</v>
      </c>
      <c r="C29" s="33">
        <f t="shared" si="0"/>
        <v>0.5</v>
      </c>
      <c r="D29" s="34">
        <v>246.00200000000001</v>
      </c>
      <c r="E29" s="35">
        <v>8.4802699999999991</v>
      </c>
      <c r="F29" s="34">
        <v>17.810431793514585</v>
      </c>
      <c r="G29" s="36">
        <v>944</v>
      </c>
    </row>
    <row r="30" spans="2:7" ht="20.100000000000001" customHeight="1">
      <c r="B30" s="37" t="s">
        <v>78</v>
      </c>
      <c r="C30" s="38"/>
      <c r="D30" s="39">
        <f>SUM(D5:D29)</f>
        <v>6535.5980000000009</v>
      </c>
      <c r="E30" s="40">
        <f>SUM(E5:E29)</f>
        <v>225.44392000000002</v>
      </c>
      <c r="F30" s="38"/>
      <c r="G30" s="41" t="s">
        <v>64</v>
      </c>
    </row>
    <row r="31" spans="2:7" ht="27.75" customHeight="1">
      <c r="B31" s="42"/>
    </row>
    <row r="32" spans="2:7">
      <c r="B32" s="42"/>
    </row>
    <row r="33" spans="2:10" ht="20.25">
      <c r="B33" s="120" t="s">
        <v>79</v>
      </c>
      <c r="C33" s="120"/>
      <c r="D33" s="43">
        <v>99.46</v>
      </c>
      <c r="E33" s="120" t="s">
        <v>80</v>
      </c>
      <c r="F33" s="120"/>
      <c r="G33" s="44">
        <v>30</v>
      </c>
    </row>
    <row r="34" spans="2:10" ht="28.5" customHeight="1">
      <c r="B34" s="121" t="s">
        <v>81</v>
      </c>
      <c r="C34" s="121"/>
      <c r="D34" s="45">
        <v>225.44</v>
      </c>
      <c r="E34" s="121" t="s">
        <v>82</v>
      </c>
      <c r="F34" s="121"/>
      <c r="G34" s="45">
        <v>17.809999999999999</v>
      </c>
      <c r="H34" s="120" t="s">
        <v>83</v>
      </c>
      <c r="I34" s="120"/>
      <c r="J34" s="49">
        <v>32.96</v>
      </c>
    </row>
    <row r="35" spans="2:10" ht="31.5">
      <c r="B35" s="121" t="s">
        <v>84</v>
      </c>
      <c r="C35" s="121"/>
      <c r="D35" s="45">
        <v>-61.2</v>
      </c>
      <c r="E35" s="121" t="s">
        <v>85</v>
      </c>
      <c r="F35" s="121"/>
      <c r="G35" s="46" t="s">
        <v>86</v>
      </c>
      <c r="H35" s="122" t="s">
        <v>87</v>
      </c>
      <c r="I35" s="122"/>
      <c r="J35" s="50">
        <v>22.6</v>
      </c>
    </row>
    <row r="36" spans="2:10">
      <c r="B36" s="42"/>
      <c r="H36" s="123"/>
      <c r="I36" s="123"/>
      <c r="J36" s="123"/>
    </row>
    <row r="37" spans="2:10">
      <c r="B37" s="42"/>
    </row>
    <row r="38" spans="2:10">
      <c r="B38" s="42"/>
    </row>
    <row r="39" spans="2:10">
      <c r="B39" s="42"/>
    </row>
    <row r="40" spans="2:10">
      <c r="B40" s="42"/>
    </row>
  </sheetData>
  <mergeCells count="9">
    <mergeCell ref="H36:J36"/>
    <mergeCell ref="B33:C33"/>
    <mergeCell ref="E33:F33"/>
    <mergeCell ref="B34:C34"/>
    <mergeCell ref="E34:F34"/>
    <mergeCell ref="H34:I34"/>
    <mergeCell ref="B35:C35"/>
    <mergeCell ref="E35:F35"/>
    <mergeCell ref="H35:I35"/>
  </mergeCells>
  <phoneticPr fontId="34" type="noConversion"/>
  <pageMargins left="0.7" right="0.7" top="0.75" bottom="0.75" header="0.3" footer="0.3"/>
  <pageSetup paperSize="9" orientation="portrait"/>
  <drawing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A66593-30EA-4B12-A247-214F815871D9}">
  <sheetPr>
    <tabColor theme="3" tint="0.59999389629810485"/>
  </sheetPr>
  <dimension ref="B2:H9"/>
  <sheetViews>
    <sheetView showGridLines="0" zoomScale="175" workbookViewId="0">
      <selection activeCell="E11" sqref="E11"/>
    </sheetView>
  </sheetViews>
  <sheetFormatPr defaultColWidth="9.140625" defaultRowHeight="12.75"/>
  <cols>
    <col min="3" max="3" width="12.28515625" customWidth="1"/>
    <col min="4" max="4" width="10.5703125" customWidth="1"/>
    <col min="5" max="5" width="20.28515625" customWidth="1"/>
    <col min="6" max="6" width="12.7109375" customWidth="1"/>
    <col min="7" max="7" width="9.5703125" customWidth="1"/>
    <col min="8" max="8" width="44.7109375" customWidth="1"/>
  </cols>
  <sheetData>
    <row r="2" spans="2:8" ht="20.100000000000001" customHeight="1">
      <c r="B2" s="17" t="s">
        <v>88</v>
      </c>
      <c r="C2" s="17" t="s">
        <v>89</v>
      </c>
      <c r="D2" s="17" t="s">
        <v>90</v>
      </c>
      <c r="E2" s="17" t="s">
        <v>91</v>
      </c>
      <c r="F2" s="17" t="s">
        <v>21</v>
      </c>
      <c r="G2" s="17" t="s">
        <v>92</v>
      </c>
      <c r="H2" s="17" t="s">
        <v>93</v>
      </c>
    </row>
    <row r="3" spans="2:8" ht="20.100000000000001" customHeight="1">
      <c r="B3" s="18" t="s">
        <v>94</v>
      </c>
      <c r="C3" s="19" t="s">
        <v>95</v>
      </c>
      <c r="D3" s="19" t="s">
        <v>95</v>
      </c>
      <c r="E3" s="20">
        <f>ROUND(F3/25,3)</f>
        <v>261.42399999999998</v>
      </c>
      <c r="F3" s="20">
        <f>'25年发电量'!D30</f>
        <v>6535.5980000000009</v>
      </c>
      <c r="G3" s="19" t="s">
        <v>96</v>
      </c>
      <c r="H3" s="18"/>
    </row>
    <row r="4" spans="2:8" ht="20.100000000000001" customHeight="1">
      <c r="B4" s="18" t="s">
        <v>97</v>
      </c>
      <c r="C4" s="19">
        <v>0.33</v>
      </c>
      <c r="D4" s="19" t="s">
        <v>98</v>
      </c>
      <c r="E4" s="21">
        <f>ROUND($E$3*C4,3)</f>
        <v>86.27</v>
      </c>
      <c r="F4" s="21">
        <f>ROUND(E4*25,3)</f>
        <v>2156.75</v>
      </c>
      <c r="G4" s="19" t="s">
        <v>99</v>
      </c>
      <c r="H4" s="18" t="s">
        <v>100</v>
      </c>
    </row>
    <row r="5" spans="2:8" ht="20.100000000000001" customHeight="1">
      <c r="B5" s="18" t="s">
        <v>101</v>
      </c>
      <c r="C5" s="19">
        <v>1.7000000000000001E-2</v>
      </c>
      <c r="D5" s="19" t="s">
        <v>102</v>
      </c>
      <c r="E5" s="21">
        <f>ROUND($E$3*C5,5)</f>
        <v>4.44421</v>
      </c>
      <c r="F5" s="21">
        <f>ROUND(E5*25,3)</f>
        <v>111.105</v>
      </c>
      <c r="G5" s="19" t="s">
        <v>103</v>
      </c>
      <c r="H5" s="19" t="s">
        <v>104</v>
      </c>
    </row>
    <row r="6" spans="2:8" ht="20.100000000000001" customHeight="1">
      <c r="B6" s="18" t="s">
        <v>105</v>
      </c>
      <c r="C6" s="19">
        <v>0.54100000000000004</v>
      </c>
      <c r="D6" s="19" t="s">
        <v>98</v>
      </c>
      <c r="E6" s="21">
        <f>ROUND($E$3*C6,3)</f>
        <v>141.43</v>
      </c>
      <c r="F6" s="21">
        <f>ROUND(E6*25,3)</f>
        <v>3535.75</v>
      </c>
      <c r="G6" s="19" t="s">
        <v>99</v>
      </c>
      <c r="H6" s="19" t="s">
        <v>104</v>
      </c>
    </row>
    <row r="7" spans="2:8" ht="20.100000000000001" customHeight="1">
      <c r="B7" s="18" t="s">
        <v>106</v>
      </c>
      <c r="C7" s="19">
        <v>8.3000000000000004E-2</v>
      </c>
      <c r="D7" s="19" t="s">
        <v>102</v>
      </c>
      <c r="E7" s="21">
        <f>ROUND($E$3*C7,5)</f>
        <v>21.69819</v>
      </c>
      <c r="F7" s="21">
        <f>ROUND(E7*25,3)</f>
        <v>542.45500000000004</v>
      </c>
      <c r="G7" s="19" t="s">
        <v>103</v>
      </c>
      <c r="H7" s="19" t="s">
        <v>104</v>
      </c>
    </row>
    <row r="8" spans="2:8" ht="20.100000000000001" customHeight="1">
      <c r="B8" s="18" t="s">
        <v>107</v>
      </c>
      <c r="C8" s="19">
        <v>0.13300000000000001</v>
      </c>
      <c r="D8" s="19" t="s">
        <v>102</v>
      </c>
      <c r="E8" s="21">
        <f>ROUND($E$3*C8,5)</f>
        <v>34.769390000000001</v>
      </c>
      <c r="F8" s="21">
        <f>ROUND(E8*25,3)</f>
        <v>869.23500000000001</v>
      </c>
      <c r="G8" s="19" t="s">
        <v>103</v>
      </c>
      <c r="H8" s="19" t="s">
        <v>104</v>
      </c>
    </row>
    <row r="9" spans="2:8">
      <c r="C9" s="22"/>
    </row>
  </sheetData>
  <phoneticPr fontId="34" type="noConversion"/>
  <pageMargins left="0.7" right="0.7" top="0.75" bottom="0.75" header="0.3" footer="0.3"/>
  <pageSetup paperSize="9" orientation="portrait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A29C43-173D-4B73-9A11-66DF4A45635D}">
  <sheetPr>
    <tabColor rgb="FF54B2C8"/>
  </sheetPr>
  <dimension ref="A1:J9"/>
  <sheetViews>
    <sheetView showGridLines="0" workbookViewId="0">
      <selection activeCell="G9" sqref="G9"/>
    </sheetView>
  </sheetViews>
  <sheetFormatPr defaultColWidth="9.140625" defaultRowHeight="12.75"/>
  <cols>
    <col min="1" max="1" width="11.42578125" bestFit="1" customWidth="1"/>
    <col min="2" max="2" width="14" bestFit="1" customWidth="1"/>
    <col min="3" max="3" width="21.28515625" bestFit="1" customWidth="1"/>
    <col min="4" max="4" width="11.42578125" bestFit="1" customWidth="1"/>
    <col min="5" max="5" width="19.28515625" bestFit="1" customWidth="1"/>
    <col min="6" max="6" width="19.140625" bestFit="1" customWidth="1"/>
    <col min="7" max="7" width="21.7109375" customWidth="1"/>
    <col min="8" max="8" width="21.85546875" bestFit="1" customWidth="1"/>
    <col min="9" max="9" width="16.42578125" bestFit="1" customWidth="1"/>
    <col min="10" max="10" width="19.140625" bestFit="1" customWidth="1"/>
  </cols>
  <sheetData>
    <row r="1" spans="1:10" ht="14.25">
      <c r="A1" s="7" t="s">
        <v>108</v>
      </c>
      <c r="B1" s="7" t="s">
        <v>109</v>
      </c>
      <c r="C1" s="7" t="s">
        <v>110</v>
      </c>
      <c r="D1" s="7" t="s">
        <v>111</v>
      </c>
      <c r="E1" s="7" t="s">
        <v>112</v>
      </c>
      <c r="F1" s="7" t="s">
        <v>113</v>
      </c>
      <c r="G1" s="7" t="s">
        <v>114</v>
      </c>
      <c r="H1" s="7" t="s">
        <v>115</v>
      </c>
      <c r="I1" s="7" t="s">
        <v>116</v>
      </c>
      <c r="J1" s="14" t="s">
        <v>117</v>
      </c>
    </row>
    <row r="2" spans="1:10" ht="17.25">
      <c r="A2" s="8">
        <v>1</v>
      </c>
      <c r="B2" s="9" t="s">
        <v>118</v>
      </c>
      <c r="C2" s="9" t="s">
        <v>12</v>
      </c>
      <c r="D2" s="10">
        <v>474</v>
      </c>
      <c r="E2" s="10">
        <v>550</v>
      </c>
      <c r="F2" s="11">
        <v>3</v>
      </c>
      <c r="G2" s="12">
        <v>3.4999999999999996E-3</v>
      </c>
      <c r="H2" s="9" t="s">
        <v>119</v>
      </c>
      <c r="I2" s="15">
        <v>0.02</v>
      </c>
      <c r="J2" s="16">
        <v>5.0000000000000001E-3</v>
      </c>
    </row>
    <row r="9" spans="1:10">
      <c r="G9" s="13"/>
    </row>
  </sheetData>
  <phoneticPr fontId="34" type="noConversion"/>
  <pageMargins left="0.7" right="0.7" top="0.75" bottom="0.75" header="0.3" footer="0.3"/>
  <pageSetup paperSize="9" orientation="portrait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2CF15E-161D-4FCA-8073-1A887CFFDD76}">
  <sheetPr>
    <tabColor theme="6" tint="0.79998168889431442"/>
  </sheetPr>
  <dimension ref="A1:Y3"/>
  <sheetViews>
    <sheetView workbookViewId="0">
      <selection activeCell="B2" sqref="B2:Y3"/>
    </sheetView>
  </sheetViews>
  <sheetFormatPr defaultColWidth="9.140625" defaultRowHeight="12.75"/>
  <cols>
    <col min="1" max="1" width="20.7109375" bestFit="1" customWidth="1"/>
    <col min="2" max="25" width="6.7109375" customWidth="1"/>
  </cols>
  <sheetData>
    <row r="1" spans="1:25" ht="14.25">
      <c r="A1" s="1" t="s">
        <v>120</v>
      </c>
      <c r="B1" s="2" t="s">
        <v>121</v>
      </c>
      <c r="C1" s="2" t="s">
        <v>122</v>
      </c>
      <c r="D1" s="2" t="s">
        <v>123</v>
      </c>
      <c r="E1" s="2" t="s">
        <v>124</v>
      </c>
      <c r="F1" s="2" t="s">
        <v>125</v>
      </c>
      <c r="G1" s="2" t="s">
        <v>126</v>
      </c>
      <c r="H1" s="2" t="s">
        <v>127</v>
      </c>
      <c r="I1" s="2" t="s">
        <v>128</v>
      </c>
      <c r="J1" s="2" t="s">
        <v>129</v>
      </c>
      <c r="K1" s="2" t="s">
        <v>130</v>
      </c>
      <c r="L1" s="2" t="s">
        <v>131</v>
      </c>
      <c r="M1" s="2" t="s">
        <v>132</v>
      </c>
      <c r="N1" s="2" t="s">
        <v>133</v>
      </c>
      <c r="O1" s="2" t="s">
        <v>134</v>
      </c>
      <c r="P1" s="2" t="s">
        <v>135</v>
      </c>
      <c r="Q1" s="2" t="s">
        <v>136</v>
      </c>
      <c r="R1" s="2" t="s">
        <v>137</v>
      </c>
      <c r="S1" s="2" t="s">
        <v>138</v>
      </c>
      <c r="T1" s="2" t="s">
        <v>139</v>
      </c>
      <c r="U1" s="2" t="s">
        <v>140</v>
      </c>
      <c r="V1" s="2" t="s">
        <v>141</v>
      </c>
      <c r="W1" s="2" t="s">
        <v>142</v>
      </c>
      <c r="X1" s="2" t="s">
        <v>143</v>
      </c>
      <c r="Y1" s="2" t="s">
        <v>144</v>
      </c>
    </row>
    <row r="2" spans="1:25" ht="14.25">
      <c r="A2" s="3" t="s">
        <v>145</v>
      </c>
      <c r="B2" s="4">
        <v>0.35</v>
      </c>
      <c r="C2" s="4">
        <v>0.35</v>
      </c>
      <c r="D2" s="4">
        <v>0.35</v>
      </c>
      <c r="E2" s="4">
        <v>0.35</v>
      </c>
      <c r="F2" s="4">
        <v>0.35</v>
      </c>
      <c r="G2" s="4">
        <v>0.35</v>
      </c>
      <c r="H2" s="4">
        <v>0.35</v>
      </c>
      <c r="I2" s="4">
        <v>0.35</v>
      </c>
      <c r="J2" s="4">
        <v>0.35</v>
      </c>
      <c r="K2" s="4">
        <v>0.35</v>
      </c>
      <c r="L2" s="4">
        <v>0.35</v>
      </c>
      <c r="M2" s="4">
        <v>0.35</v>
      </c>
      <c r="N2" s="4">
        <v>0.35</v>
      </c>
      <c r="O2" s="4">
        <v>0.35</v>
      </c>
      <c r="P2" s="4">
        <v>0.35</v>
      </c>
      <c r="Q2" s="4">
        <v>0.35</v>
      </c>
      <c r="R2" s="4">
        <v>0.35</v>
      </c>
      <c r="S2" s="4">
        <v>0.35</v>
      </c>
      <c r="T2" s="4">
        <v>0.35</v>
      </c>
      <c r="U2" s="4">
        <v>0.35</v>
      </c>
      <c r="V2" s="4">
        <v>0.35</v>
      </c>
      <c r="W2" s="4">
        <v>0.35</v>
      </c>
      <c r="X2" s="4">
        <v>0.35</v>
      </c>
      <c r="Y2" s="4">
        <v>0.35</v>
      </c>
    </row>
    <row r="3" spans="1:25" ht="14.25">
      <c r="A3" s="5" t="s">
        <v>146</v>
      </c>
      <c r="B3" s="6">
        <v>0.5</v>
      </c>
      <c r="C3" s="6">
        <v>0.9</v>
      </c>
      <c r="D3" s="6">
        <v>0.8</v>
      </c>
      <c r="E3" s="6">
        <v>0.9</v>
      </c>
      <c r="F3" s="6">
        <v>0.8</v>
      </c>
      <c r="G3" s="6">
        <v>0.9</v>
      </c>
      <c r="H3" s="6">
        <v>0.8</v>
      </c>
      <c r="I3" s="6">
        <v>0.9</v>
      </c>
      <c r="J3" s="6">
        <v>1</v>
      </c>
      <c r="K3" s="6">
        <v>1.2</v>
      </c>
      <c r="L3" s="6">
        <v>1</v>
      </c>
      <c r="M3" s="6">
        <v>1.2</v>
      </c>
      <c r="N3" s="6">
        <v>1</v>
      </c>
      <c r="O3" s="6">
        <v>1.2</v>
      </c>
      <c r="P3" s="6">
        <v>1</v>
      </c>
      <c r="Q3" s="6">
        <v>1.2</v>
      </c>
      <c r="R3" s="6">
        <v>1</v>
      </c>
      <c r="S3" s="6">
        <v>1.2</v>
      </c>
      <c r="T3" s="6">
        <v>1</v>
      </c>
      <c r="U3" s="6">
        <v>1.2</v>
      </c>
      <c r="V3" s="6">
        <v>0.5</v>
      </c>
      <c r="W3" s="6">
        <v>0.6</v>
      </c>
      <c r="X3" s="6">
        <v>0.5</v>
      </c>
      <c r="Y3" s="6">
        <v>0.6</v>
      </c>
    </row>
  </sheetData>
  <phoneticPr fontId="34" type="noConversion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光伏发电</vt:lpstr>
      <vt:lpstr>25年发电量</vt:lpstr>
      <vt:lpstr>投资收益</vt:lpstr>
      <vt:lpstr>节能减排</vt:lpstr>
      <vt:lpstr>组件详表</vt:lpstr>
      <vt:lpstr>分时电价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思涵 王</cp:lastModifiedBy>
  <cp:lastPrinted>2023-02-17T09:15:30Z</cp:lastPrinted>
  <dcterms:created xsi:type="dcterms:W3CDTF">2018-11-27T08:44:44Z</dcterms:created>
  <dcterms:modified xsi:type="dcterms:W3CDTF">2025-12-24T15:21:38Z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F63CED8B37A540FBA9A4BAC4A92D78FE_11</vt:lpwstr>
  </property>
  <property fmtid="{D5CDD505-2E9C-101B-9397-08002B2CF9AE}" pid="3" name="KSOProductBuildVer">
    <vt:lpwstr>2052-12.1.0.20305</vt:lpwstr>
  </property>
</Properties>
</file>