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 activeTab="2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44525"/>
</workbook>
</file>

<file path=xl/sharedStrings.xml><?xml version="1.0" encoding="utf-8"?>
<sst xmlns="http://schemas.openxmlformats.org/spreadsheetml/2006/main" count="166" uniqueCount="146">
  <si>
    <t>光伏组件发电项目产能预估报告书</t>
  </si>
  <si>
    <t>报告编号</t>
  </si>
  <si>
    <t>报告日期</t>
  </si>
  <si>
    <t>场地信息</t>
  </si>
  <si>
    <t>地点</t>
  </si>
  <si>
    <t>南阳</t>
  </si>
  <si>
    <t>经纬度</t>
  </si>
  <si>
    <t>33°0′ 112°32′</t>
  </si>
  <si>
    <t>水平面总辐照量</t>
  </si>
  <si>
    <t>4379.33 MJ/m²/年</t>
  </si>
  <si>
    <t>光伏系统信息</t>
  </si>
  <si>
    <t>组件类型</t>
  </si>
  <si>
    <t>多晶硅</t>
  </si>
  <si>
    <t>峰值功率</t>
  </si>
  <si>
    <t>260Wp</t>
  </si>
  <si>
    <t>组件数量</t>
  </si>
  <si>
    <t>系统容量</t>
  </si>
  <si>
    <t>54.6 kW</t>
  </si>
  <si>
    <t>安装方式</t>
  </si>
  <si>
    <t>固定集成</t>
  </si>
  <si>
    <t>设计寿命</t>
  </si>
  <si>
    <t>25年</t>
  </si>
  <si>
    <t>逆变器效率</t>
  </si>
  <si>
    <t>逆变器额定功率</t>
  </si>
  <si>
    <t>0kW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</si>
  <si>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</si>
  <si>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</si>
  <si>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</si>
  <si>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</si>
  <si>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</si>
  <si>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</si>
  <si>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</si>
  <si>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</si>
  <si>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</si>
  <si>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</si>
  <si>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</si>
  <si>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</si>
  <si>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</si>
  <si>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</si>
  <si>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</si>
  <si>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</si>
  <si>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</si>
  <si>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</si>
  <si>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</si>
  <si>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</si>
  <si>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</si>
  <si>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</si>
  <si>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</si>
  <si>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</si>
  <si>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</si>
  <si>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</si>
  <si>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</si>
  <si>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</si>
  <si>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</si>
  <si>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</si>
  <si>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</si>
  <si>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</si>
  <si>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</si>
  <si>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</si>
  <si>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</si>
  <si>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</si>
  <si>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</si>
  <si>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</si>
  <si>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</si>
  <si>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25299小时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</si>
  <si>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</si>
  <si>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</si>
  <si>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</si>
  <si>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</si>
  <si>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</si>
  <si>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</si>
  <si>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</si>
  <si>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</si>
  <si>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</si>
  <si>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</si>
  <si>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</si>
  <si>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</si>
  <si>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</si>
  <si>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</si>
  <si>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</si>
  <si>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</si>
  <si>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</si>
  <si>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</si>
  <si>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</si>
  <si>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</si>
  <si>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</si>
  <si>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静态投资回收期(年)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</si>
  <si>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</si>
  <si>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</si>
  <si>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</si>
  <si>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</si>
  <si>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</si>
  <si>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</si>
  <si>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</si>
  <si>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</si>
  <si>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</si>
  <si>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</si>
  <si>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</si>
  <si>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</si>
  <si>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</si>
  <si>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</si>
  <si>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</si>
  <si>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</si>
  <si>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</si>
  <si>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t>CO</t>
    </r>
    <r>
      <rPr>
        <sz val="12"/>
        <rFont val="Tahoma"/>
        <family val="2"/>
        <charset val="134"/>
      </rPr>
      <t>₂</t>
    </r>
  </si>
  <si>
    <r>
      <t>SO</t>
    </r>
    <r>
      <rPr>
        <sz val="12"/>
        <rFont val="Tahoma"/>
        <family val="2"/>
        <charset val="134"/>
      </rPr>
      <t>₂</t>
    </r>
  </si>
  <si>
    <r>
      <t>NO</t>
    </r>
    <r>
      <rPr>
        <sz val="9"/>
        <rFont val="微软雅黑"/>
        <family val="2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</si>
  <si>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</si>
  <si>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</si>
  <si>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</si>
  <si>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</si>
  <si>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</si>
  <si>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</si>
  <si>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</si>
  <si>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</si>
  <si>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</si>
  <si>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</si>
  <si>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1650×992</t>
  </si>
  <si>
    <t>25℃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</si>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</sst>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>
  <numFmts count="13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###"/>
    <numFmt numFmtId="177" formatCode="0.0%"/>
    <numFmt numFmtId="178" formatCode="0.00_ "/>
    <numFmt numFmtId="179" formatCode="0.00&quot;%&quot;"/>
    <numFmt numFmtId="180" formatCode="&quot;第&quot;0&quot;年&quot;"/>
    <numFmt numFmtId="181" formatCode="0.0&quot;%&quot;"/>
    <numFmt numFmtId="182" formatCode="0.00\ &quot;MWh&quot;"/>
    <numFmt numFmtId="183" formatCode="0.00&quot;万元&quot;"/>
    <numFmt numFmtId="184" formatCode="0.0"/>
  </numFmts>
  <fonts count="52">
    <font>
      <sz val="10"/>
      <name val="Arial"/>
      <family val="2"/>
      <charset val="0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family val="1"/>
      <charset val="0"/>
    </font>
    <font>
      <b/>
      <sz val="16"/>
      <name val="Arial"/>
      <family val="2"/>
      <charset val="0"/>
    </font>
    <font>
      <b/>
      <sz val="16"/>
      <name val="黑体"/>
      <family val="3"/>
      <charset val="134"/>
    </font>
    <font>
      <b/>
      <sz val="22"/>
      <color theme="0"/>
      <name val="微软雅黑"/>
      <family val="2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1"/>
      <color theme="0" tint="-0.249977111117893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黑体"/>
      <family val="3"/>
      <charset val="134"/>
    </font>
    <font>
      <b/>
      <sz val="16"/>
      <color theme="0"/>
      <name val="MiSans Heavy"/>
      <family val="1"/>
      <charset val="0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0"/>
      <color theme="10"/>
      <name val="Arial"/>
      <family val="2"/>
      <charset val="0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0"/>
      <color theme="11"/>
      <name val="Arial"/>
      <family val="2"/>
      <charset val="0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2"/>
      <name val="Tahoma"/>
      <family val="2"/>
      <charset val="134"/>
    </font>
    <font>
      <sz val="9"/>
      <name val="微软雅黑"/>
      <family val="2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NumberFormat="0" applyFill="0" applyBorder="0" applyAlignment="0" applyProtection="0"/>
    <xf numFmtId="42" fontId="0" fillId="0" borderId="0" applyFont="0" applyFill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9" fillId="20" borderId="3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0" fillId="25" borderId="35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0" borderId="34" applyNumberFormat="0" applyFill="0" applyAlignment="0" applyProtection="0">
      <alignment vertical="center"/>
    </xf>
    <xf numFmtId="0" fontId="44" fillId="0" borderId="36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7" fillId="0" borderId="37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7" fillId="36" borderId="38" applyNumberFormat="0" applyAlignment="0" applyProtection="0">
      <alignment vertical="center"/>
    </xf>
    <xf numFmtId="0" fontId="46" fillId="36" borderId="32" applyNumberFormat="0" applyAlignment="0" applyProtection="0">
      <alignment vertical="center"/>
    </xf>
    <xf numFmtId="0" fontId="41" fillId="23" borderId="33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49" fillId="0" borderId="40" applyNumberFormat="0" applyFill="0" applyAlignment="0" applyProtection="0">
      <alignment vertical="center"/>
    </xf>
    <xf numFmtId="0" fontId="48" fillId="0" borderId="39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33" applyFont="1" applyFill="1" applyAlignment="1">
      <alignment vertical="center"/>
    </xf>
    <xf numFmtId="0" fontId="4" fillId="3" borderId="0" xfId="33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 applyProtection="1">
      <alignment horizontal="center" vertical="center"/>
    </xf>
    <xf numFmtId="1" fontId="2" fillId="0" borderId="3" xfId="0" applyNumberFormat="1" applyFont="1" applyFill="1" applyBorder="1" applyAlignment="1" applyProtection="1">
      <alignment horizontal="center" vertical="center"/>
    </xf>
    <xf numFmtId="176" fontId="2" fillId="0" borderId="3" xfId="0" applyNumberFormat="1" applyFont="1" applyFill="1" applyBorder="1" applyAlignment="1" applyProtection="1">
      <alignment horizontal="center" vertical="center"/>
    </xf>
    <xf numFmtId="10" fontId="2" fillId="0" borderId="3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2" fillId="0" borderId="4" xfId="0" applyFont="1" applyFill="1" applyBorder="1" applyAlignment="1" applyProtection="1">
      <alignment horizontal="center" vertical="center"/>
    </xf>
    <xf numFmtId="177" fontId="2" fillId="0" borderId="3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0" fontId="12" fillId="6" borderId="0" xfId="0" applyFont="1" applyFill="1" applyAlignment="1">
      <alignment horizontal="center" vertical="center" wrapText="1"/>
    </xf>
    <xf numFmtId="180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182" fontId="14" fillId="8" borderId="0" xfId="0" applyNumberFormat="1" applyFont="1" applyFill="1" applyAlignment="1">
      <alignment horizontal="center" vertical="center"/>
    </xf>
    <xf numFmtId="183" fontId="14" fillId="8" borderId="0" xfId="0" applyNumberFormat="1" applyFont="1" applyFill="1" applyAlignment="1">
      <alignment horizontal="center" vertical="center"/>
    </xf>
    <xf numFmtId="49" fontId="13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2" fontId="15" fillId="0" borderId="3" xfId="0" applyNumberFormat="1" applyFont="1" applyBorder="1" applyAlignment="1">
      <alignment horizontal="center" vertical="center"/>
    </xf>
    <xf numFmtId="179" fontId="16" fillId="0" borderId="3" xfId="0" applyNumberFormat="1" applyFont="1" applyBorder="1" applyAlignment="1">
      <alignment horizontal="center" vertical="center"/>
    </xf>
    <xf numFmtId="0" fontId="16" fillId="7" borderId="3" xfId="0" applyFont="1" applyFill="1" applyBorder="1" applyAlignment="1">
      <alignment horizontal="center" vertical="center"/>
    </xf>
    <xf numFmtId="2" fontId="17" fillId="8" borderId="3" xfId="0" applyNumberFormat="1" applyFont="1" applyFill="1" applyBorder="1" applyAlignment="1">
      <alignment horizontal="center" vertical="center"/>
    </xf>
    <xf numFmtId="181" fontId="17" fillId="8" borderId="5" xfId="0" applyNumberFormat="1" applyFont="1" applyFill="1" applyBorder="1" applyAlignment="1">
      <alignment horizontal="center" vertical="center"/>
    </xf>
    <xf numFmtId="0" fontId="16" fillId="7" borderId="9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8" fillId="8" borderId="7" xfId="0" applyNumberFormat="1" applyFont="1" applyFill="1" applyBorder="1" applyAlignment="1">
      <alignment horizontal="center" vertical="center"/>
    </xf>
    <xf numFmtId="2" fontId="16" fillId="0" borderId="3" xfId="0" applyNumberFormat="1" applyFont="1" applyBorder="1" applyAlignment="1">
      <alignment horizontal="center" vertical="center"/>
    </xf>
    <xf numFmtId="184" fontId="17" fillId="8" borderId="9" xfId="0" applyNumberFormat="1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7" borderId="8" xfId="0" applyFont="1" applyFill="1" applyBorder="1" applyAlignment="1">
      <alignment horizontal="center" vertical="center"/>
    </xf>
    <xf numFmtId="176" fontId="13" fillId="0" borderId="7" xfId="0" applyNumberFormat="1" applyFont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3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3" xfId="0" applyFont="1" applyFill="1" applyBorder="1" applyAlignment="1" applyProtection="1">
      <alignment horizontal="center" vertical="center"/>
    </xf>
    <xf numFmtId="2" fontId="2" fillId="5" borderId="3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3" xfId="0" applyFont="1" applyFill="1" applyBorder="1" applyAlignment="1" applyProtection="1">
      <alignment horizontal="center" vertical="center"/>
    </xf>
    <xf numFmtId="2" fontId="28" fillId="0" borderId="3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2" fontId="29" fillId="8" borderId="16" xfId="0" applyNumberFormat="1" applyFont="1" applyFill="1" applyBorder="1" applyAlignment="1" applyProtection="1">
      <alignment horizontal="center" vertical="center"/>
    </xf>
    <xf numFmtId="182" fontId="29" fillId="8" borderId="17" xfId="0" applyNumberFormat="1" applyFont="1" applyFill="1" applyBorder="1" applyAlignment="1" applyProtection="1">
      <alignment horizontal="center" vertical="center"/>
    </xf>
    <xf numFmtId="182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2" fontId="25" fillId="8" borderId="16" xfId="0" applyNumberFormat="1" applyFont="1" applyFill="1" applyBorder="1" applyAlignment="1" applyProtection="1">
      <alignment horizontal="center" vertical="center"/>
    </xf>
    <xf numFmtId="182" fontId="30" fillId="8" borderId="17" xfId="0" applyNumberFormat="1" applyFont="1" applyFill="1" applyBorder="1" applyAlignment="1" applyProtection="1">
      <alignment horizontal="center" vertical="center"/>
    </xf>
    <xf numFmtId="182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79646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62.8</c:v>
                </c:pt>
                <c:pt idx="1">
                  <c:v>75.9</c:v>
                </c:pt>
                <c:pt idx="2">
                  <c:v>93</c:v>
                </c:pt>
                <c:pt idx="3">
                  <c:v>122.1</c:v>
                </c:pt>
                <c:pt idx="4">
                  <c:v>127.4</c:v>
                </c:pt>
                <c:pt idx="5">
                  <c:v>124</c:v>
                </c:pt>
                <c:pt idx="6">
                  <c:v>137.2</c:v>
                </c:pt>
                <c:pt idx="7">
                  <c:v>127.4</c:v>
                </c:pt>
                <c:pt idx="8">
                  <c:v>121.2</c:v>
                </c:pt>
                <c:pt idx="9">
                  <c:v>106.2</c:v>
                </c:pt>
                <c:pt idx="10">
                  <c:v>82.9</c:v>
                </c:pt>
                <c:pt idx="11">
                  <c:v>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390062482"/>
        <c:axId val="785494216"/>
      </c:barChart>
      <c:catAx>
        <c:axId val="39006248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85494216"/>
        <c:crosses val="autoZero"/>
        <c:auto val="1"/>
        <c:lblAlgn val="ctr"/>
        <c:lblOffset val="100"/>
        <c:noMultiLvlLbl val="0"/>
      </c:catAx>
      <c:valAx>
        <c:axId val="785494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90062482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3.22385</c:v>
                </c:pt>
                <c:pt idx="1">
                  <c:v>3.85268</c:v>
                </c:pt>
                <c:pt idx="2">
                  <c:v>4.63577</c:v>
                </c:pt>
                <c:pt idx="3">
                  <c:v>5.97547</c:v>
                </c:pt>
                <c:pt idx="4">
                  <c:v>6.09329</c:v>
                </c:pt>
                <c:pt idx="5">
                  <c:v>5.78666</c:v>
                </c:pt>
                <c:pt idx="6">
                  <c:v>6.35698</c:v>
                </c:pt>
                <c:pt idx="7">
                  <c:v>5.90817</c:v>
                </c:pt>
                <c:pt idx="8">
                  <c:v>5.69134</c:v>
                </c:pt>
                <c:pt idx="9">
                  <c:v>5.1102</c:v>
                </c:pt>
                <c:pt idx="10">
                  <c:v>4.14454</c:v>
                </c:pt>
                <c:pt idx="11">
                  <c:v>3.25623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730297667"/>
        <c:axId val="555620623"/>
      </c:barChart>
      <c:catAx>
        <c:axId val="730297667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55620623"/>
        <c:crosses val="autoZero"/>
        <c:auto val="0"/>
        <c:lblAlgn val="ctr"/>
        <c:lblOffset val="100"/>
        <c:tickLblSkip val="1"/>
        <c:noMultiLvlLbl val="0"/>
      </c:catAx>
      <c:valAx>
        <c:axId val="555620623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30297667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60.0352</c:v>
                </c:pt>
                <c:pt idx="1">
                  <c:v>59.6149</c:v>
                </c:pt>
                <c:pt idx="2">
                  <c:v>59.1976</c:v>
                </c:pt>
                <c:pt idx="3">
                  <c:v>58.7833</c:v>
                </c:pt>
                <c:pt idx="4">
                  <c:v>58.3718</c:v>
                </c:pt>
                <c:pt idx="5">
                  <c:v>57.9632</c:v>
                </c:pt>
                <c:pt idx="6">
                  <c:v>57.5574</c:v>
                </c:pt>
                <c:pt idx="7">
                  <c:v>57.1545</c:v>
                </c:pt>
                <c:pt idx="8">
                  <c:v>56.7544</c:v>
                </c:pt>
                <c:pt idx="9">
                  <c:v>56.3572</c:v>
                </c:pt>
                <c:pt idx="10">
                  <c:v>55.9627</c:v>
                </c:pt>
                <c:pt idx="11">
                  <c:v>55.5709</c:v>
                </c:pt>
                <c:pt idx="12">
                  <c:v>55.1819</c:v>
                </c:pt>
                <c:pt idx="13">
                  <c:v>54.7957</c:v>
                </c:pt>
                <c:pt idx="14">
                  <c:v>54.4121</c:v>
                </c:pt>
                <c:pt idx="15">
                  <c:v>54.0312</c:v>
                </c:pt>
                <c:pt idx="16">
                  <c:v>53.653</c:v>
                </c:pt>
                <c:pt idx="17">
                  <c:v>53.2774</c:v>
                </c:pt>
                <c:pt idx="18">
                  <c:v>52.9045</c:v>
                </c:pt>
                <c:pt idx="19">
                  <c:v>52.5341</c:v>
                </c:pt>
                <c:pt idx="20">
                  <c:v>52.1664</c:v>
                </c:pt>
                <c:pt idx="21">
                  <c:v>51.8012</c:v>
                </c:pt>
                <c:pt idx="22">
                  <c:v>51.4386</c:v>
                </c:pt>
                <c:pt idx="23">
                  <c:v>51.0786</c:v>
                </c:pt>
                <c:pt idx="24">
                  <c:v>50.721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821342638"/>
        <c:axId val="125492165"/>
      </c:barChart>
      <c:catAx>
        <c:axId val="821342638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25492165"/>
        <c:crosses val="autoZero"/>
        <c:auto val="1"/>
        <c:lblAlgn val="ctr"/>
        <c:lblOffset val="100"/>
        <c:noMultiLvlLbl val="0"/>
      </c:catAx>
      <c:valAx>
        <c:axId val="12549216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134263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-20.6076713288456</c:v>
                </c:pt>
                <c:pt idx="1">
                  <c:v>-18.8712635059596</c:v>
                </c:pt>
                <c:pt idx="2">
                  <c:v>-17.1323883291441</c:v>
                </c:pt>
                <c:pt idx="3">
                  <c:v>-15.3901575207046</c:v>
                </c:pt>
                <c:pt idx="4">
                  <c:v>-13.6436615021279</c:v>
                </c:pt>
                <c:pt idx="5">
                  <c:v>-11.8919581188387</c:v>
                </c:pt>
                <c:pt idx="6">
                  <c:v>-10.134071313</c:v>
                </c:pt>
                <c:pt idx="7">
                  <c:v>-8.36897974224259</c:v>
                </c:pt>
                <c:pt idx="8">
                  <c:v>-6.59563534211831</c:v>
                </c:pt>
                <c:pt idx="9">
                  <c:v>-4.81296182998601</c:v>
                </c:pt>
                <c:pt idx="10">
                  <c:v>-3.01982314794345</c:v>
                </c:pt>
                <c:pt idx="11">
                  <c:v>-1.21506184232174</c:v>
                </c:pt>
                <c:pt idx="12">
                  <c:v>0.602542622842068</c:v>
                </c:pt>
                <c:pt idx="13">
                  <c:v>2.43423562104405</c:v>
                </c:pt>
                <c:pt idx="14">
                  <c:v>4.28130919006375</c:v>
                </c:pt>
                <c:pt idx="15">
                  <c:v>6.13037919006375</c:v>
                </c:pt>
                <c:pt idx="16">
                  <c:v>7.96459919006375</c:v>
                </c:pt>
                <c:pt idx="17">
                  <c:v>9.78406919006375</c:v>
                </c:pt>
                <c:pt idx="18">
                  <c:v>11.5888891900638</c:v>
                </c:pt>
                <c:pt idx="19">
                  <c:v>13.3791591900638</c:v>
                </c:pt>
                <c:pt idx="20">
                  <c:v>15.1549891900638</c:v>
                </c:pt>
                <c:pt idx="21">
                  <c:v>16.9164791900638</c:v>
                </c:pt>
                <c:pt idx="22">
                  <c:v>18.6637291900638</c:v>
                </c:pt>
                <c:pt idx="23">
                  <c:v>20.3968391900638</c:v>
                </c:pt>
                <c:pt idx="24">
                  <c:v>22.1158991900638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463066398"/>
        <c:axId val="747997298"/>
      </c:barChart>
      <c:catAx>
        <c:axId val="463066398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47997298"/>
        <c:crosses val="autoZero"/>
        <c:auto val="1"/>
        <c:lblAlgn val="ctr"/>
        <c:lblOffset val="100"/>
        <c:noMultiLvlLbl val="0"/>
      </c:catAx>
      <c:valAx>
        <c:axId val="74799729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306639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2175510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450330"/>
        <a:ext cx="6574155" cy="4229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2183765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18495"/>
        <a:ext cx="6582410" cy="3975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304165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475855" y="706755"/>
        <a:ext cx="981265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48260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434705" y="1543685"/>
        <a:ext cx="955675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/>
    <tableColumn id="2" name="衰减率（%）"/>
    <tableColumn id="3" name="发电量（MWh）" dataDxfId="0"/>
    <tableColumn id="4" name="利用小时数（h）"/>
    <tableColumn id="5" name="列1"/>
    <tableColumn id="6" name="列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/>
    <tableColumn id="2" name="衰减率（%）"/>
    <tableColumn id="3" name="发电量（MWh）"/>
    <tableColumn id="4" name="年收益（万元）"/>
    <tableColumn id="5" name="累计收益（万元）"/>
    <tableColumn id="6" name="利用小时数（h）"/>
    <tableColumn id="7" name="列1"/>
    <tableColumn id="8" name="列2"/>
    <tableColumn id="9" name="列3"/>
    <tableColumn id="10" name="列4"/>
    <tableColumn id="11" name="列5"/>
    <tableColumn id="12" name="列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"/>
    <tableColumn id="2" name="换算数值" dataDxfId="2"/>
    <tableColumn id="3" name="换算单位" dataDxfId="3"/>
    <tableColumn id="4" name="年均值" dataDxfId="4"/>
    <tableColumn id="5" name="25年" dataDxfId="5"/>
    <tableColumn id="6" name="单位" dataDxfId="6"/>
    <tableColumn id="7" name="数据来源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ref="A1:J2"/>
  <tableColumns count="10">
    <tableColumn id="1" name="序号" dataDxfId="8"/>
    <tableColumn id="2" name="尺寸mm" dataDxfId="9"/>
    <tableColumn id="3" name="类型" dataDxfId="10"/>
    <tableColumn id="4" name="数量" dataDxfId="11"/>
    <tableColumn id="5" name="功率(Wp)" dataDxfId="12"/>
    <tableColumn id="6" name="单价(元/W)" dataDxfId="13"/>
    <tableColumn id="7" name="温度系数(%/℃)" dataDxfId="14"/>
    <tableColumn id="8" name="工作温度(℃)" dataDxfId="15"/>
    <tableColumn id="9" name="首年衰减" dataDxfId="16"/>
    <tableColumn id="10" name="年衰减率(%)" dataDxfId="17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ref="A1:Y3"/>
  <tableColumns count="25">
    <tableColumn id="1" name="时刻"/>
    <tableColumn id="2" name="1"/>
    <tableColumn id="3" name="2"/>
    <tableColumn id="4" name="3"/>
    <tableColumn id="5" name="4"/>
    <tableColumn id="6" name="5"/>
    <tableColumn id="7" name="6"/>
    <tableColumn id="8" name="7"/>
    <tableColumn id="9" name="8"/>
    <tableColumn id="10" name="9"/>
    <tableColumn id="11" name="10"/>
    <tableColumn id="12" name="11"/>
    <tableColumn id="13" name="12"/>
    <tableColumn id="14" name="13"/>
    <tableColumn id="15" name="14"/>
    <tableColumn id="16" name="15"/>
    <tableColumn id="17" name="16"/>
    <tableColumn id="18" name="17"/>
    <tableColumn id="19" name="18"/>
    <tableColumn id="20" name="19"/>
    <tableColumn id="21" name="20"/>
    <tableColumn id="22" name="21"/>
    <tableColumn id="23" name="22"/>
    <tableColumn id="24" name="23"/>
    <tableColumn id="25" name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opLeftCell="A65" workbookViewId="0">
      <selection activeCell="I54" sqref="I54"/>
    </sheetView>
  </sheetViews>
  <sheetFormatPr defaultColWidth="8.88888888888889" defaultRowHeight="13.2" outlineLevelCol="4"/>
  <cols>
    <col min="1" max="1" width="17.1388888888889" style="66" customWidth="1"/>
    <col min="2" max="2" width="24.4259259259259" style="66" customWidth="1"/>
    <col min="3" max="3" width="22.5740740740741" style="66" customWidth="1"/>
    <col min="4" max="4" width="32.287037037037" style="66" customWidth="1"/>
  </cols>
  <sheetData>
    <row r="1" ht="35.25" customHeight="1" spans="1:4">
      <c r="A1" s="67" t="s">
        <v>0</v>
      </c>
      <c r="B1" s="67"/>
      <c r="C1" s="67"/>
      <c r="D1" s="67"/>
    </row>
    <row r="2" s="63" customFormat="1" ht="15" spans="1:4">
      <c r="A2" s="68" t="s">
        <v>1</v>
      </c>
      <c r="B2" s="68"/>
      <c r="C2" s="69" t="s">
        <v>2</v>
      </c>
      <c r="D2" s="70">
        <v>46021</v>
      </c>
    </row>
    <row r="3" ht="5.25" customHeight="1" spans="1:4">
      <c r="A3" s="69"/>
      <c r="B3" s="68"/>
      <c r="C3" s="68"/>
      <c r="D3" s="68"/>
    </row>
    <row r="4" s="63" customFormat="1" ht="15" spans="1:4">
      <c r="A4" s="71" t="s">
        <v>3</v>
      </c>
      <c r="B4" s="72"/>
      <c r="C4" s="72"/>
      <c r="D4" s="73"/>
    </row>
    <row r="5" s="63" customFormat="1" ht="15" spans="1:4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5.7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4">
      <c r="A7" s="69"/>
      <c r="B7" s="69"/>
      <c r="C7" s="68"/>
      <c r="D7" s="68"/>
    </row>
    <row r="8" s="63" customFormat="1" ht="15.75" spans="1:4">
      <c r="A8" s="83" t="s">
        <v>10</v>
      </c>
      <c r="B8" s="84"/>
      <c r="C8" s="84"/>
      <c r="D8" s="85"/>
    </row>
    <row r="9" s="63" customFormat="1" ht="15" spans="1:4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" spans="1:4">
      <c r="A10" s="74" t="s">
        <v>15</v>
      </c>
      <c r="B10" s="75">
        <v>210</v>
      </c>
      <c r="C10" s="90" t="s">
        <v>16</v>
      </c>
      <c r="D10" s="91" t="s">
        <v>17</v>
      </c>
    </row>
    <row r="11" s="63" customFormat="1" ht="15" spans="1:4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" spans="1:4">
      <c r="A12" s="74" t="s">
        <v>22</v>
      </c>
      <c r="B12" s="93">
        <v>0.985</v>
      </c>
      <c r="C12" s="90" t="s">
        <v>23</v>
      </c>
      <c r="D12" s="77" t="s">
        <v>24</v>
      </c>
    </row>
    <row r="13" s="63" customFormat="1" ht="15" spans="1:4">
      <c r="A13" s="74" t="s">
        <v>25</v>
      </c>
      <c r="B13" s="93">
        <v>0.01</v>
      </c>
      <c r="C13" s="90" t="s">
        <v>26</v>
      </c>
      <c r="D13" s="94">
        <v>0.01</v>
      </c>
    </row>
    <row r="14" s="63" customFormat="1" ht="15.75" spans="1:4">
      <c r="A14" s="95" t="s">
        <v>27</v>
      </c>
      <c r="B14" s="96">
        <v>0</v>
      </c>
      <c r="C14" s="97" t="s">
        <v>28</v>
      </c>
      <c r="D14" s="98">
        <v>0.883954</v>
      </c>
    </row>
    <row r="15" s="63" customFormat="1" ht="6" customHeight="1" spans="1:4">
      <c r="A15" s="68"/>
      <c r="B15" s="68"/>
      <c r="C15" s="68"/>
      <c r="D15" s="68"/>
    </row>
    <row r="16" s="63" customFormat="1" ht="15.75" spans="1:4">
      <c r="A16" s="83" t="s">
        <v>29</v>
      </c>
      <c r="B16" s="84"/>
      <c r="C16" s="84"/>
      <c r="D16" s="85"/>
    </row>
    <row r="17" s="63" customFormat="1" ht="1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" spans="1:4">
      <c r="A18" s="74" t="s">
        <v>34</v>
      </c>
      <c r="B18" s="75">
        <v>62.8</v>
      </c>
      <c r="C18" s="9">
        <v>3.22385</v>
      </c>
      <c r="D18" s="101">
        <v>5.4</v>
      </c>
    </row>
    <row r="19" s="63" customFormat="1" ht="15" spans="1:4">
      <c r="A19" s="74" t="s">
        <v>35</v>
      </c>
      <c r="B19" s="102">
        <v>75.9</v>
      </c>
      <c r="C19" s="103">
        <v>3.85268</v>
      </c>
      <c r="D19" s="104">
        <v>6.4</v>
      </c>
    </row>
    <row r="20" s="63" customFormat="1" ht="15" spans="1:4">
      <c r="A20" s="74" t="s">
        <v>36</v>
      </c>
      <c r="B20" s="75">
        <v>93</v>
      </c>
      <c r="C20" s="9">
        <v>4.63577</v>
      </c>
      <c r="D20" s="101">
        <v>7.7</v>
      </c>
    </row>
    <row r="21" s="63" customFormat="1" ht="15" spans="1:4">
      <c r="A21" s="74" t="s">
        <v>37</v>
      </c>
      <c r="B21" s="102">
        <v>122.1</v>
      </c>
      <c r="C21" s="103">
        <v>5.97547</v>
      </c>
      <c r="D21" s="104">
        <v>10</v>
      </c>
    </row>
    <row r="22" s="63" customFormat="1" ht="15" spans="1:4">
      <c r="A22" s="74" t="s">
        <v>38</v>
      </c>
      <c r="B22" s="75">
        <v>127.4</v>
      </c>
      <c r="C22" s="9">
        <v>6.09329</v>
      </c>
      <c r="D22" s="101">
        <v>10.1</v>
      </c>
    </row>
    <row r="23" s="63" customFormat="1" ht="15" spans="1:4">
      <c r="A23" s="74" t="s">
        <v>39</v>
      </c>
      <c r="B23" s="102">
        <v>124</v>
      </c>
      <c r="C23" s="103">
        <v>5.78666</v>
      </c>
      <c r="D23" s="104">
        <v>9.6</v>
      </c>
    </row>
    <row r="24" s="63" customFormat="1" ht="15" spans="1:4">
      <c r="A24" s="74" t="s">
        <v>40</v>
      </c>
      <c r="B24" s="75">
        <v>137.2</v>
      </c>
      <c r="C24" s="9">
        <v>6.35698</v>
      </c>
      <c r="D24" s="101">
        <v>10.6</v>
      </c>
    </row>
    <row r="25" s="63" customFormat="1" ht="15" spans="1:4">
      <c r="A25" s="74" t="s">
        <v>41</v>
      </c>
      <c r="B25" s="102">
        <v>127.4</v>
      </c>
      <c r="C25" s="103">
        <v>5.90817</v>
      </c>
      <c r="D25" s="104">
        <v>9.8</v>
      </c>
    </row>
    <row r="26" s="63" customFormat="1" ht="15" spans="1:4">
      <c r="A26" s="74" t="s">
        <v>42</v>
      </c>
      <c r="B26" s="75">
        <v>121.2</v>
      </c>
      <c r="C26" s="9">
        <v>5.69134</v>
      </c>
      <c r="D26" s="101">
        <v>9.5</v>
      </c>
    </row>
    <row r="27" s="63" customFormat="1" ht="15" spans="1:4">
      <c r="A27" s="74" t="s">
        <v>43</v>
      </c>
      <c r="B27" s="102">
        <v>106.2</v>
      </c>
      <c r="C27" s="103">
        <v>5.1102</v>
      </c>
      <c r="D27" s="104">
        <v>8.5</v>
      </c>
    </row>
    <row r="28" s="63" customFormat="1" ht="15" spans="1:4">
      <c r="A28" s="74" t="s">
        <v>44</v>
      </c>
      <c r="B28" s="75">
        <v>82.9</v>
      </c>
      <c r="C28" s="9">
        <v>4.14454</v>
      </c>
      <c r="D28" s="101">
        <v>6.9</v>
      </c>
    </row>
    <row r="29" s="63" customFormat="1" ht="15" spans="1:4">
      <c r="A29" s="74" t="s">
        <v>45</v>
      </c>
      <c r="B29" s="102">
        <v>64</v>
      </c>
      <c r="C29" s="103">
        <v>3.25623</v>
      </c>
      <c r="D29" s="104">
        <v>5.4</v>
      </c>
    </row>
    <row r="30" s="64" customFormat="1" ht="15.6" spans="1:4">
      <c r="A30" s="105" t="s">
        <v>46</v>
      </c>
      <c r="B30" s="106">
        <v>1243.9</v>
      </c>
      <c r="C30" s="107">
        <f>SUM(C18:C29)</f>
        <v>60.03518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60.03518</v>
      </c>
      <c r="C31" s="111"/>
      <c r="D31" s="112"/>
    </row>
    <row r="32" ht="14.4" spans="1:4">
      <c r="A32" s="68"/>
      <c r="B32" s="68"/>
      <c r="C32" s="113"/>
      <c r="D32" s="68"/>
    </row>
    <row r="33" ht="18.15" spans="1:4">
      <c r="A33" s="109" t="s">
        <v>48</v>
      </c>
      <c r="B33" s="114" t="s">
        <v>49</v>
      </c>
      <c r="C33" s="115"/>
      <c r="D33" s="116"/>
    </row>
    <row r="34" ht="14.4" spans="1:4">
      <c r="A34" s="68"/>
      <c r="B34" s="68"/>
      <c r="C34" s="68"/>
      <c r="D34" s="68"/>
    </row>
    <row r="35" ht="14.4" spans="1:4">
      <c r="A35" s="69"/>
      <c r="B35" s="69"/>
      <c r="C35" s="69"/>
      <c r="D35" s="68"/>
    </row>
    <row r="36" ht="14.4" spans="1:4">
      <c r="A36" s="69"/>
      <c r="B36" s="69"/>
      <c r="C36" s="69"/>
      <c r="D36" s="68"/>
    </row>
    <row r="37" ht="14.4" spans="1:4">
      <c r="A37" s="69"/>
      <c r="B37" s="69"/>
      <c r="C37" s="69"/>
      <c r="D37" s="68"/>
    </row>
    <row r="38" ht="14.4" spans="1:4">
      <c r="A38" s="69"/>
      <c r="B38" s="69"/>
      <c r="C38" s="69"/>
      <c r="D38" s="68"/>
    </row>
    <row r="39" ht="14.4" spans="1:4">
      <c r="A39" s="69"/>
      <c r="B39" s="69"/>
      <c r="C39" s="69"/>
      <c r="D39" s="68"/>
    </row>
    <row r="40" ht="14.4" spans="1:4">
      <c r="A40" s="68"/>
      <c r="B40" s="68"/>
      <c r="C40" s="68"/>
      <c r="D40" s="68"/>
    </row>
    <row r="41" ht="14.4" spans="1:4">
      <c r="A41" s="68"/>
      <c r="B41" s="68"/>
      <c r="C41" s="68"/>
      <c r="D41" s="68"/>
    </row>
    <row r="42" ht="14.4" spans="1:4">
      <c r="A42" s="69"/>
      <c r="B42" s="69"/>
      <c r="C42" s="68"/>
      <c r="D42" s="68"/>
    </row>
    <row r="43" ht="14.4" spans="1:4">
      <c r="A43" s="69"/>
      <c r="B43" s="69"/>
      <c r="C43" s="68"/>
      <c r="D43" s="68"/>
    </row>
    <row r="44" ht="14.4" spans="1:4">
      <c r="A44" s="68"/>
      <c r="B44" s="68"/>
      <c r="C44" s="68"/>
      <c r="D44" s="68"/>
    </row>
    <row r="45" ht="14.4" spans="1:4">
      <c r="A45" s="68"/>
      <c r="B45" s="68"/>
      <c r="C45" s="68"/>
      <c r="D45" s="68"/>
    </row>
    <row r="46" ht="14.4" spans="1:4">
      <c r="A46" s="68"/>
      <c r="B46" s="68"/>
      <c r="C46" s="68"/>
      <c r="D46" s="68"/>
    </row>
    <row r="47" ht="14.4" spans="1:4">
      <c r="A47" s="68"/>
      <c r="B47" s="68"/>
      <c r="C47" s="68"/>
      <c r="D47" s="68"/>
    </row>
    <row r="48" ht="14.4" spans="1:4">
      <c r="A48" s="68"/>
      <c r="B48" s="68"/>
      <c r="C48" s="68"/>
      <c r="D48" s="68"/>
    </row>
    <row r="49" ht="14.4" spans="1:4">
      <c r="A49" s="68"/>
      <c r="B49" s="68"/>
      <c r="C49" s="68"/>
      <c r="D49" s="68"/>
    </row>
    <row r="50" ht="14.4" spans="1:4">
      <c r="A50" s="68"/>
      <c r="B50" s="68"/>
      <c r="C50" s="68"/>
      <c r="D50" s="68"/>
    </row>
    <row r="51" ht="14.4" spans="1:4">
      <c r="A51" s="68"/>
      <c r="B51" s="68"/>
      <c r="C51" s="68"/>
      <c r="D51" s="68"/>
    </row>
    <row r="52" ht="14.4" spans="1:4">
      <c r="A52" s="68"/>
      <c r="B52" s="68"/>
      <c r="C52" s="68"/>
      <c r="D52" s="68"/>
    </row>
    <row r="53" s="63" customFormat="1" ht="15"/>
    <row r="54" s="63" customFormat="1" ht="15"/>
    <row r="55" ht="13.5" customHeight="1"/>
    <row r="56" ht="14.4" spans="1:4">
      <c r="A56" s="68"/>
      <c r="B56" s="68"/>
      <c r="C56" s="68"/>
      <c r="D56" s="68"/>
    </row>
    <row r="83" ht="14.4" spans="1:4">
      <c r="A83" s="117" t="s">
        <v>50</v>
      </c>
      <c r="B83" s="118" t="s">
        <v>51</v>
      </c>
      <c r="C83" s="118"/>
      <c r="D83" s="119"/>
    </row>
    <row r="84" ht="14.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topLeftCell="A13" workbookViewId="0">
      <selection activeCell="B32" sqref="B32:D32"/>
    </sheetView>
  </sheetViews>
  <sheetFormatPr defaultColWidth="8.88888888888889" defaultRowHeight="13.2" outlineLevelCol="6"/>
  <cols>
    <col min="1" max="1" width="3.28703703703704" customWidth="1"/>
    <col min="2" max="2" width="20.4259259259259" style="25" customWidth="1"/>
    <col min="3" max="3" width="25.5740740740741" style="25" customWidth="1"/>
    <col min="4" max="4" width="26.5740740740741" style="25" customWidth="1"/>
    <col min="5" max="5" width="28.712962962963" style="25" customWidth="1"/>
    <col min="6" max="6" width="26.4259259259259" customWidth="1"/>
    <col min="7" max="7" width="19.287037037037" customWidth="1"/>
  </cols>
  <sheetData>
    <row r="1" ht="13.95"/>
    <row r="2" ht="24.75" customHeight="1" spans="2:7">
      <c r="B2" s="55" t="s">
        <v>54</v>
      </c>
      <c r="C2" s="56" t="str">
        <f>光伏发电!D10</f>
        <v>54.6 kW</v>
      </c>
      <c r="D2" s="57" t="s">
        <v>55</v>
      </c>
      <c r="E2" s="58">
        <f>光伏发电!C30</f>
        <v>60.03518</v>
      </c>
      <c r="F2" s="57" t="s">
        <v>56</v>
      </c>
      <c r="G2" s="59">
        <v>4.1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5">
      <c r="B5" s="32">
        <v>1</v>
      </c>
      <c r="C5" s="33">
        <v>2.5</v>
      </c>
      <c r="D5" s="35">
        <v>60.0352</v>
      </c>
      <c r="E5" s="36">
        <v>1100</v>
      </c>
    </row>
    <row r="6" ht="20.1" customHeight="1" spans="2:5">
      <c r="B6" s="32">
        <v>2</v>
      </c>
      <c r="C6" s="33">
        <v>0.7</v>
      </c>
      <c r="D6" s="35">
        <v>59.6149</v>
      </c>
      <c r="E6" s="36">
        <v>1092</v>
      </c>
    </row>
    <row r="7" ht="20.1" customHeight="1" spans="2:5">
      <c r="B7" s="32">
        <v>3</v>
      </c>
      <c r="C7" s="33">
        <f>$C$6</f>
        <v>0.7</v>
      </c>
      <c r="D7" s="35">
        <v>59.1976</v>
      </c>
      <c r="E7" s="36">
        <v>1084</v>
      </c>
    </row>
    <row r="8" ht="20.1" customHeight="1" spans="2:5">
      <c r="B8" s="32">
        <v>4</v>
      </c>
      <c r="C8" s="33">
        <f t="shared" ref="C8:C29" si="0">$C$6</f>
        <v>0.7</v>
      </c>
      <c r="D8" s="35">
        <v>58.7833</v>
      </c>
      <c r="E8" s="36">
        <v>1077</v>
      </c>
    </row>
    <row r="9" ht="20.1" customHeight="1" spans="2:5">
      <c r="B9" s="32">
        <v>5</v>
      </c>
      <c r="C9" s="33">
        <f t="shared" si="0"/>
        <v>0.7</v>
      </c>
      <c r="D9" s="35">
        <v>58.3718</v>
      </c>
      <c r="E9" s="36">
        <v>1069</v>
      </c>
    </row>
    <row r="10" ht="20.1" customHeight="1" spans="2:5">
      <c r="B10" s="32">
        <v>6</v>
      </c>
      <c r="C10" s="33">
        <f t="shared" si="0"/>
        <v>0.7</v>
      </c>
      <c r="D10" s="35">
        <v>57.9632</v>
      </c>
      <c r="E10" s="36">
        <v>1062</v>
      </c>
    </row>
    <row r="11" ht="20.1" customHeight="1" spans="2:5">
      <c r="B11" s="32">
        <v>7</v>
      </c>
      <c r="C11" s="33">
        <f t="shared" si="0"/>
        <v>0.7</v>
      </c>
      <c r="D11" s="35">
        <v>57.5574</v>
      </c>
      <c r="E11" s="36">
        <v>1054</v>
      </c>
    </row>
    <row r="12" ht="20.1" customHeight="1" spans="2:5">
      <c r="B12" s="32">
        <v>8</v>
      </c>
      <c r="C12" s="33">
        <f t="shared" si="0"/>
        <v>0.7</v>
      </c>
      <c r="D12" s="35">
        <v>57.1545</v>
      </c>
      <c r="E12" s="36">
        <v>1047</v>
      </c>
    </row>
    <row r="13" ht="20.1" customHeight="1" spans="2:5">
      <c r="B13" s="32">
        <v>9</v>
      </c>
      <c r="C13" s="33">
        <f t="shared" si="0"/>
        <v>0.7</v>
      </c>
      <c r="D13" s="35">
        <v>56.7544</v>
      </c>
      <c r="E13" s="36">
        <v>1039</v>
      </c>
    </row>
    <row r="14" ht="20.1" customHeight="1" spans="2:5">
      <c r="B14" s="32">
        <v>10</v>
      </c>
      <c r="C14" s="33">
        <f t="shared" si="0"/>
        <v>0.7</v>
      </c>
      <c r="D14" s="35">
        <v>56.3572</v>
      </c>
      <c r="E14" s="36">
        <v>1032</v>
      </c>
    </row>
    <row r="15" ht="20.1" customHeight="1" spans="2:5">
      <c r="B15" s="32">
        <v>11</v>
      </c>
      <c r="C15" s="33">
        <f t="shared" si="0"/>
        <v>0.7</v>
      </c>
      <c r="D15" s="35">
        <v>55.9627</v>
      </c>
      <c r="E15" s="36">
        <v>1025</v>
      </c>
    </row>
    <row r="16" ht="20.1" customHeight="1" spans="2:5">
      <c r="B16" s="32">
        <v>12</v>
      </c>
      <c r="C16" s="33">
        <f t="shared" si="0"/>
        <v>0.7</v>
      </c>
      <c r="D16" s="35">
        <v>55.5709</v>
      </c>
      <c r="E16" s="36">
        <v>1018</v>
      </c>
    </row>
    <row r="17" ht="20.1" customHeight="1" spans="2:5">
      <c r="B17" s="32">
        <v>13</v>
      </c>
      <c r="C17" s="33">
        <f t="shared" si="0"/>
        <v>0.7</v>
      </c>
      <c r="D17" s="35">
        <v>55.1819</v>
      </c>
      <c r="E17" s="36">
        <v>1011</v>
      </c>
    </row>
    <row r="18" ht="20.1" customHeight="1" spans="2:5">
      <c r="B18" s="32">
        <v>14</v>
      </c>
      <c r="C18" s="33">
        <f t="shared" si="0"/>
        <v>0.7</v>
      </c>
      <c r="D18" s="35">
        <v>54.7957</v>
      </c>
      <c r="E18" s="36">
        <v>1004</v>
      </c>
    </row>
    <row r="19" ht="20.1" customHeight="1" spans="2:5">
      <c r="B19" s="32">
        <v>15</v>
      </c>
      <c r="C19" s="33">
        <f t="shared" si="0"/>
        <v>0.7</v>
      </c>
      <c r="D19" s="35">
        <v>54.4121</v>
      </c>
      <c r="E19" s="36">
        <v>997</v>
      </c>
    </row>
    <row r="20" ht="20.1" customHeight="1" spans="2:5">
      <c r="B20" s="32">
        <v>16</v>
      </c>
      <c r="C20" s="33">
        <f t="shared" si="0"/>
        <v>0.7</v>
      </c>
      <c r="D20" s="35">
        <v>54.0312</v>
      </c>
      <c r="E20" s="36">
        <v>990</v>
      </c>
    </row>
    <row r="21" ht="20.1" customHeight="1" spans="2:5">
      <c r="B21" s="32">
        <v>17</v>
      </c>
      <c r="C21" s="33">
        <f t="shared" si="0"/>
        <v>0.7</v>
      </c>
      <c r="D21" s="35">
        <v>53.653</v>
      </c>
      <c r="E21" s="36">
        <v>983</v>
      </c>
    </row>
    <row r="22" ht="20.1" customHeight="1" spans="2:5">
      <c r="B22" s="32">
        <v>18</v>
      </c>
      <c r="C22" s="33">
        <f t="shared" si="0"/>
        <v>0.7</v>
      </c>
      <c r="D22" s="35">
        <v>53.2774</v>
      </c>
      <c r="E22" s="36">
        <v>976</v>
      </c>
    </row>
    <row r="23" ht="20.1" customHeight="1" spans="2:5">
      <c r="B23" s="32">
        <v>19</v>
      </c>
      <c r="C23" s="33">
        <f t="shared" si="0"/>
        <v>0.7</v>
      </c>
      <c r="D23" s="35">
        <v>52.9045</v>
      </c>
      <c r="E23" s="36">
        <v>969</v>
      </c>
    </row>
    <row r="24" ht="20.1" customHeight="1" spans="2:5">
      <c r="B24" s="32">
        <v>20</v>
      </c>
      <c r="C24" s="33">
        <f t="shared" si="0"/>
        <v>0.7</v>
      </c>
      <c r="D24" s="35">
        <v>52.5341</v>
      </c>
      <c r="E24" s="36">
        <v>962</v>
      </c>
    </row>
    <row r="25" ht="20.1" customHeight="1" spans="2:5">
      <c r="B25" s="32">
        <v>21</v>
      </c>
      <c r="C25" s="33">
        <f t="shared" si="0"/>
        <v>0.7</v>
      </c>
      <c r="D25" s="35">
        <v>52.1664</v>
      </c>
      <c r="E25" s="36">
        <v>955</v>
      </c>
    </row>
    <row r="26" ht="20.1" customHeight="1" spans="2:5">
      <c r="B26" s="32">
        <v>22</v>
      </c>
      <c r="C26" s="33">
        <f t="shared" si="0"/>
        <v>0.7</v>
      </c>
      <c r="D26" s="35">
        <v>51.8012</v>
      </c>
      <c r="E26" s="36">
        <v>949</v>
      </c>
    </row>
    <row r="27" ht="20.1" customHeight="1" spans="2:5">
      <c r="B27" s="32">
        <v>23</v>
      </c>
      <c r="C27" s="33">
        <f t="shared" si="0"/>
        <v>0.7</v>
      </c>
      <c r="D27" s="35">
        <v>51.4386</v>
      </c>
      <c r="E27" s="36">
        <v>942</v>
      </c>
    </row>
    <row r="28" ht="20.1" customHeight="1" spans="2:5">
      <c r="B28" s="32">
        <v>24</v>
      </c>
      <c r="C28" s="33">
        <f t="shared" si="0"/>
        <v>0.7</v>
      </c>
      <c r="D28" s="35">
        <v>51.0786</v>
      </c>
      <c r="E28" s="36">
        <v>936</v>
      </c>
    </row>
    <row r="29" ht="20.1" customHeight="1" spans="2:5">
      <c r="B29" s="32">
        <v>25</v>
      </c>
      <c r="C29" s="33">
        <f t="shared" si="0"/>
        <v>0.7</v>
      </c>
      <c r="D29" s="35">
        <v>50.721</v>
      </c>
      <c r="E29" s="36">
        <v>929</v>
      </c>
    </row>
    <row r="30" ht="20.1" customHeight="1" spans="2:5">
      <c r="B30" s="37" t="s">
        <v>63</v>
      </c>
      <c r="C30" s="37"/>
      <c r="D30" s="35">
        <f>SUM(D5:D29)</f>
        <v>1381.3188</v>
      </c>
      <c r="E30" s="61" t="s">
        <v>64</v>
      </c>
    </row>
    <row r="31" spans="2:2">
      <c r="B31" s="42"/>
    </row>
    <row r="32" ht="14.4" spans="2:5">
      <c r="B32" s="62" t="s">
        <v>65</v>
      </c>
      <c r="C32" s="62"/>
      <c r="D32" s="62"/>
      <c r="E32"/>
    </row>
    <row r="33" spans="2:2">
      <c r="B33" s="42"/>
    </row>
    <row r="34" spans="2:2">
      <c r="B34" s="42"/>
    </row>
    <row r="35" spans="2:2">
      <c r="B35" s="42"/>
    </row>
    <row r="36" spans="2:2">
      <c r="B36" s="42"/>
    </row>
    <row r="37" spans="2:2">
      <c r="B37" s="42"/>
    </row>
    <row r="38" spans="2:2">
      <c r="B38" s="42"/>
    </row>
    <row r="39" spans="2:2">
      <c r="B39" s="42"/>
    </row>
    <row r="40" spans="2:2">
      <c r="B40" s="42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tabSelected="1" topLeftCell="A21" workbookViewId="0">
      <selection activeCell="C10" sqref="C10"/>
    </sheetView>
  </sheetViews>
  <sheetFormatPr defaultColWidth="8.88888888888889" defaultRowHeight="13.2"/>
  <cols>
    <col min="1" max="1" width="3.71296296296296" customWidth="1"/>
    <col min="2" max="2" width="17.287037037037" style="25" customWidth="1"/>
    <col min="3" max="3" width="18.5740740740741" style="25" customWidth="1"/>
    <col min="4" max="4" width="20.712962962963" style="25" customWidth="1"/>
    <col min="5" max="5" width="19.8518518518519" style="25"/>
    <col min="6" max="6" width="21.5740740740741" style="25" customWidth="1"/>
    <col min="7" max="7" width="20.5740740740741" style="25" customWidth="1"/>
    <col min="8" max="8" width="25.8518518518519" customWidth="1"/>
    <col min="9" max="9" width="14.1388888888889" customWidth="1"/>
    <col min="10" max="10" width="23.1388888888889" customWidth="1"/>
    <col min="11" max="11" width="13" customWidth="1"/>
    <col min="12" max="12" width="22" customWidth="1"/>
    <col min="13" max="13" width="14.4259259259259" customWidth="1"/>
  </cols>
  <sheetData>
    <row r="1" ht="13.95"/>
    <row r="2" s="23" customFormat="1" ht="27.75" customHeight="1" spans="2:13">
      <c r="B2" s="26" t="s">
        <v>66</v>
      </c>
      <c r="C2" s="27" t="str">
        <f>'25年发电量'!$C$2</f>
        <v>54.6 kW</v>
      </c>
      <c r="D2" s="28" t="s">
        <v>55</v>
      </c>
      <c r="E2" s="29">
        <f>光伏发电!C30</f>
        <v>60.03518</v>
      </c>
      <c r="F2" s="28" t="s">
        <v>67</v>
      </c>
      <c r="G2" s="30" t="s">
        <v>68</v>
      </c>
      <c r="H2" s="28" t="s">
        <v>69</v>
      </c>
      <c r="I2" s="51">
        <v>4.1</v>
      </c>
      <c r="J2" s="28" t="s">
        <v>70</v>
      </c>
      <c r="K2" s="51">
        <v>0.27</v>
      </c>
      <c r="L2" s="28" t="s">
        <v>71</v>
      </c>
      <c r="M2" s="52">
        <v>32.18</v>
      </c>
    </row>
    <row r="4" s="24" customFormat="1" ht="45.75" customHeight="1" spans="2:13">
      <c r="B4" s="31" t="s">
        <v>57</v>
      </c>
      <c r="C4" s="31" t="s">
        <v>58</v>
      </c>
      <c r="D4" s="31" t="s">
        <v>59</v>
      </c>
      <c r="E4" s="31" t="s">
        <v>72</v>
      </c>
      <c r="F4" s="31" t="s">
        <v>73</v>
      </c>
      <c r="G4" s="31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7">
      <c r="B5" s="32">
        <v>1</v>
      </c>
      <c r="C5" s="33">
        <v>2.5</v>
      </c>
      <c r="D5" s="34">
        <v>60.0352</v>
      </c>
      <c r="E5" s="35">
        <v>2.40141</v>
      </c>
      <c r="F5" s="34">
        <v>-20.6076713288456</v>
      </c>
      <c r="G5" s="36">
        <v>1100</v>
      </c>
    </row>
    <row r="6" ht="20.1" customHeight="1" spans="2:7">
      <c r="B6" s="32">
        <v>2</v>
      </c>
      <c r="C6" s="33">
        <v>0.7</v>
      </c>
      <c r="D6" s="34">
        <v>59.6149</v>
      </c>
      <c r="E6" s="35">
        <v>2.34137</v>
      </c>
      <c r="F6" s="34">
        <v>-18.8712635059596</v>
      </c>
      <c r="G6" s="36">
        <v>1092</v>
      </c>
    </row>
    <row r="7" ht="20.1" customHeight="1" spans="2:7">
      <c r="B7" s="32">
        <v>3</v>
      </c>
      <c r="C7" s="33">
        <f>C6</f>
        <v>0.7</v>
      </c>
      <c r="D7" s="34">
        <v>59.1976</v>
      </c>
      <c r="E7" s="35">
        <v>2.32498</v>
      </c>
      <c r="F7" s="34">
        <v>-17.1323883291441</v>
      </c>
      <c r="G7" s="36">
        <v>1084</v>
      </c>
    </row>
    <row r="8" ht="20.1" customHeight="1" spans="2:7">
      <c r="B8" s="32">
        <v>4</v>
      </c>
      <c r="C8" s="33">
        <f t="shared" ref="C8:C29" si="0">C7</f>
        <v>0.7</v>
      </c>
      <c r="D8" s="34">
        <v>58.7833</v>
      </c>
      <c r="E8" s="35">
        <v>2.30871</v>
      </c>
      <c r="F8" s="34">
        <v>-15.3901575207046</v>
      </c>
      <c r="G8" s="36">
        <v>1077</v>
      </c>
    </row>
    <row r="9" ht="20.1" customHeight="1" spans="2:7">
      <c r="B9" s="32">
        <v>5</v>
      </c>
      <c r="C9" s="33">
        <f t="shared" si="0"/>
        <v>0.7</v>
      </c>
      <c r="D9" s="34">
        <v>58.3718</v>
      </c>
      <c r="E9" s="35">
        <v>2.29255</v>
      </c>
      <c r="F9" s="34">
        <v>-13.6436615021279</v>
      </c>
      <c r="G9" s="36">
        <v>1069</v>
      </c>
    </row>
    <row r="10" ht="20.1" customHeight="1" spans="2:7">
      <c r="B10" s="32">
        <v>6</v>
      </c>
      <c r="C10" s="33">
        <f t="shared" si="0"/>
        <v>0.7</v>
      </c>
      <c r="D10" s="34">
        <v>57.9632</v>
      </c>
      <c r="E10" s="35">
        <v>2.2765</v>
      </c>
      <c r="F10" s="34">
        <v>-11.8919581188387</v>
      </c>
      <c r="G10" s="36">
        <v>1062</v>
      </c>
    </row>
    <row r="11" ht="20.1" customHeight="1" spans="2:7">
      <c r="B11" s="32">
        <v>7</v>
      </c>
      <c r="C11" s="33">
        <f t="shared" si="0"/>
        <v>0.7</v>
      </c>
      <c r="D11" s="34">
        <v>57.5574</v>
      </c>
      <c r="E11" s="35">
        <v>2.26056</v>
      </c>
      <c r="F11" s="34">
        <v>-10.134071313</v>
      </c>
      <c r="G11" s="36">
        <v>1054</v>
      </c>
    </row>
    <row r="12" ht="20.1" customHeight="1" spans="2:7">
      <c r="B12" s="32">
        <v>8</v>
      </c>
      <c r="C12" s="33">
        <f t="shared" si="0"/>
        <v>0.7</v>
      </c>
      <c r="D12" s="34">
        <v>57.1545</v>
      </c>
      <c r="E12" s="35">
        <v>2.24474</v>
      </c>
      <c r="F12" s="34">
        <v>-8.36897974224259</v>
      </c>
      <c r="G12" s="36">
        <v>1047</v>
      </c>
    </row>
    <row r="13" ht="20.1" customHeight="1" spans="2:7">
      <c r="B13" s="32">
        <v>9</v>
      </c>
      <c r="C13" s="33">
        <f t="shared" si="0"/>
        <v>0.7</v>
      </c>
      <c r="D13" s="34">
        <v>56.7544</v>
      </c>
      <c r="E13" s="35">
        <v>2.22903</v>
      </c>
      <c r="F13" s="34">
        <v>-6.59563534211831</v>
      </c>
      <c r="G13" s="36">
        <v>1039</v>
      </c>
    </row>
    <row r="14" ht="20.1" customHeight="1" spans="2:7">
      <c r="B14" s="32">
        <v>10</v>
      </c>
      <c r="C14" s="33">
        <f t="shared" si="0"/>
        <v>0.7</v>
      </c>
      <c r="D14" s="34">
        <v>56.3572</v>
      </c>
      <c r="E14" s="35">
        <v>2.21342</v>
      </c>
      <c r="F14" s="34">
        <v>-4.81296182998601</v>
      </c>
      <c r="G14" s="36">
        <v>1032</v>
      </c>
    </row>
    <row r="15" ht="20.1" customHeight="1" spans="2:7">
      <c r="B15" s="32">
        <v>11</v>
      </c>
      <c r="C15" s="33">
        <f t="shared" si="0"/>
        <v>0.7</v>
      </c>
      <c r="D15" s="34">
        <v>55.9627</v>
      </c>
      <c r="E15" s="35">
        <v>2.19793</v>
      </c>
      <c r="F15" s="34">
        <v>-3.01982314794345</v>
      </c>
      <c r="G15" s="36">
        <v>1025</v>
      </c>
    </row>
    <row r="16" ht="20.1" customHeight="1" spans="2:7">
      <c r="B16" s="32">
        <v>12</v>
      </c>
      <c r="C16" s="33">
        <f t="shared" si="0"/>
        <v>0.7</v>
      </c>
      <c r="D16" s="34">
        <v>55.5709</v>
      </c>
      <c r="E16" s="35">
        <v>2.18254</v>
      </c>
      <c r="F16" s="34">
        <v>-1.21506184232174</v>
      </c>
      <c r="G16" s="36">
        <v>1018</v>
      </c>
    </row>
    <row r="17" ht="20.1" customHeight="1" spans="2:7">
      <c r="B17" s="32">
        <v>13</v>
      </c>
      <c r="C17" s="33">
        <f t="shared" si="0"/>
        <v>0.7</v>
      </c>
      <c r="D17" s="34">
        <v>55.1819</v>
      </c>
      <c r="E17" s="35">
        <v>2.16727</v>
      </c>
      <c r="F17" s="34">
        <v>0.602542622842068</v>
      </c>
      <c r="G17" s="36">
        <v>1011</v>
      </c>
    </row>
    <row r="18" ht="20.1" customHeight="1" spans="2:7">
      <c r="B18" s="32">
        <v>14</v>
      </c>
      <c r="C18" s="33">
        <f t="shared" si="0"/>
        <v>0.7</v>
      </c>
      <c r="D18" s="34">
        <v>54.7957</v>
      </c>
      <c r="E18" s="35">
        <v>2.1521</v>
      </c>
      <c r="F18" s="34">
        <v>2.43423562104405</v>
      </c>
      <c r="G18" s="36">
        <v>1004</v>
      </c>
    </row>
    <row r="19" ht="20.1" customHeight="1" spans="2:7">
      <c r="B19" s="32">
        <v>15</v>
      </c>
      <c r="C19" s="33">
        <f t="shared" si="0"/>
        <v>0.7</v>
      </c>
      <c r="D19" s="34">
        <v>54.4121</v>
      </c>
      <c r="E19" s="35">
        <v>2.13703</v>
      </c>
      <c r="F19" s="34">
        <v>4.28130919006375</v>
      </c>
      <c r="G19" s="36">
        <v>997</v>
      </c>
    </row>
    <row r="20" ht="20.1" customHeight="1" spans="2:7">
      <c r="B20" s="32">
        <v>16</v>
      </c>
      <c r="C20" s="33">
        <f t="shared" si="0"/>
        <v>0.7</v>
      </c>
      <c r="D20" s="34">
        <v>54.0312</v>
      </c>
      <c r="E20" s="35">
        <v>2.12207</v>
      </c>
      <c r="F20" s="34">
        <v>6.13037919006375</v>
      </c>
      <c r="G20" s="36">
        <v>990</v>
      </c>
    </row>
    <row r="21" ht="20.1" customHeight="1" spans="2:7">
      <c r="B21" s="32">
        <v>17</v>
      </c>
      <c r="C21" s="33">
        <f t="shared" si="0"/>
        <v>0.7</v>
      </c>
      <c r="D21" s="34">
        <v>53.653</v>
      </c>
      <c r="E21" s="35">
        <v>2.10722</v>
      </c>
      <c r="F21" s="34">
        <v>7.96459919006375</v>
      </c>
      <c r="G21" s="36">
        <v>983</v>
      </c>
    </row>
    <row r="22" ht="20.1" customHeight="1" spans="2:7">
      <c r="B22" s="32">
        <v>18</v>
      </c>
      <c r="C22" s="33">
        <f t="shared" si="0"/>
        <v>0.7</v>
      </c>
      <c r="D22" s="34">
        <v>53.2774</v>
      </c>
      <c r="E22" s="35">
        <v>2.09247</v>
      </c>
      <c r="F22" s="34">
        <v>9.78406919006375</v>
      </c>
      <c r="G22" s="36">
        <v>976</v>
      </c>
    </row>
    <row r="23" ht="20.1" customHeight="1" spans="2:7">
      <c r="B23" s="32">
        <v>19</v>
      </c>
      <c r="C23" s="33">
        <f t="shared" si="0"/>
        <v>0.7</v>
      </c>
      <c r="D23" s="34">
        <v>52.9045</v>
      </c>
      <c r="E23" s="35">
        <v>2.07782</v>
      </c>
      <c r="F23" s="34">
        <v>11.5888891900638</v>
      </c>
      <c r="G23" s="36">
        <v>969</v>
      </c>
    </row>
    <row r="24" ht="20.1" customHeight="1" spans="2:7">
      <c r="B24" s="32">
        <v>20</v>
      </c>
      <c r="C24" s="33">
        <f t="shared" si="0"/>
        <v>0.7</v>
      </c>
      <c r="D24" s="34">
        <v>52.5341</v>
      </c>
      <c r="E24" s="35">
        <v>2.06327</v>
      </c>
      <c r="F24" s="34">
        <v>13.3791591900638</v>
      </c>
      <c r="G24" s="36">
        <v>962</v>
      </c>
    </row>
    <row r="25" ht="20.1" customHeight="1" spans="2:7">
      <c r="B25" s="32">
        <v>21</v>
      </c>
      <c r="C25" s="33">
        <f t="shared" si="0"/>
        <v>0.7</v>
      </c>
      <c r="D25" s="34">
        <v>52.1664</v>
      </c>
      <c r="E25" s="35">
        <v>2.04883</v>
      </c>
      <c r="F25" s="34">
        <v>15.1549891900638</v>
      </c>
      <c r="G25" s="36">
        <v>955</v>
      </c>
    </row>
    <row r="26" ht="20.1" customHeight="1" spans="2:7">
      <c r="B26" s="32">
        <v>22</v>
      </c>
      <c r="C26" s="33">
        <f t="shared" si="0"/>
        <v>0.7</v>
      </c>
      <c r="D26" s="34">
        <v>51.8012</v>
      </c>
      <c r="E26" s="35">
        <v>2.03449</v>
      </c>
      <c r="F26" s="34">
        <v>16.9164791900638</v>
      </c>
      <c r="G26" s="36">
        <v>949</v>
      </c>
    </row>
    <row r="27" ht="20.1" customHeight="1" spans="2:7">
      <c r="B27" s="32">
        <v>23</v>
      </c>
      <c r="C27" s="33">
        <f t="shared" si="0"/>
        <v>0.7</v>
      </c>
      <c r="D27" s="34">
        <v>51.4386</v>
      </c>
      <c r="E27" s="35">
        <v>2.02025</v>
      </c>
      <c r="F27" s="34">
        <v>18.6637291900638</v>
      </c>
      <c r="G27" s="36">
        <v>942</v>
      </c>
    </row>
    <row r="28" ht="20.1" customHeight="1" spans="2:7">
      <c r="B28" s="32">
        <v>24</v>
      </c>
      <c r="C28" s="33">
        <f t="shared" si="0"/>
        <v>0.7</v>
      </c>
      <c r="D28" s="34">
        <v>51.0786</v>
      </c>
      <c r="E28" s="35">
        <v>2.00611</v>
      </c>
      <c r="F28" s="34">
        <v>20.3968391900638</v>
      </c>
      <c r="G28" s="36">
        <v>936</v>
      </c>
    </row>
    <row r="29" ht="20.1" customHeight="1" spans="2:7">
      <c r="B29" s="32">
        <v>25</v>
      </c>
      <c r="C29" s="33">
        <f t="shared" si="0"/>
        <v>0.7</v>
      </c>
      <c r="D29" s="34">
        <v>50.721</v>
      </c>
      <c r="E29" s="35">
        <v>1.99206</v>
      </c>
      <c r="F29" s="34">
        <v>22.1158991900638</v>
      </c>
      <c r="G29" s="36">
        <v>929</v>
      </c>
    </row>
    <row r="30" ht="20.1" customHeight="1" spans="2:7">
      <c r="B30" s="37" t="s">
        <v>78</v>
      </c>
      <c r="C30" s="38"/>
      <c r="D30" s="39">
        <f>SUM(D5:D29)</f>
        <v>1381.3188</v>
      </c>
      <c r="E30" s="40">
        <f>SUM(E5:E29)</f>
        <v>54.29473</v>
      </c>
      <c r="F30" s="38"/>
      <c r="G30" s="41" t="s">
        <v>64</v>
      </c>
    </row>
    <row r="31" ht="27.75" customHeight="1" spans="2:2">
      <c r="B31" s="42"/>
    </row>
    <row r="32" spans="2:2">
      <c r="B32" s="42"/>
    </row>
    <row r="33" ht="21" spans="2:7">
      <c r="B33" s="43" t="s">
        <v>79</v>
      </c>
      <c r="C33" s="43"/>
      <c r="D33" s="44">
        <v>8.95</v>
      </c>
      <c r="E33" s="43" t="s">
        <v>80</v>
      </c>
      <c r="F33" s="43"/>
      <c r="G33" s="45">
        <v>60</v>
      </c>
    </row>
    <row r="34" ht="28.5" customHeight="1" spans="2:10">
      <c r="B34" s="46" t="s">
        <v>81</v>
      </c>
      <c r="C34" s="46"/>
      <c r="D34" s="47">
        <v>54.29</v>
      </c>
      <c r="E34" s="46" t="s">
        <v>82</v>
      </c>
      <c r="F34" s="46"/>
      <c r="G34" s="47">
        <v>22.12</v>
      </c>
      <c r="H34" s="43" t="s">
        <v>83</v>
      </c>
      <c r="I34" s="43"/>
      <c r="J34" s="53">
        <v>2.97</v>
      </c>
    </row>
    <row r="35" ht="32.4" spans="2:10">
      <c r="B35" s="46" t="s">
        <v>84</v>
      </c>
      <c r="C35" s="46"/>
      <c r="D35" s="47">
        <v>17.2</v>
      </c>
      <c r="E35" s="46" t="s">
        <v>85</v>
      </c>
      <c r="F35" s="46"/>
      <c r="G35" s="48">
        <v>6.15</v>
      </c>
      <c r="H35" s="49" t="s">
        <v>86</v>
      </c>
      <c r="I35" s="49"/>
      <c r="J35" s="54">
        <v>12.72</v>
      </c>
    </row>
    <row r="36" spans="2:10">
      <c r="B36" s="42"/>
      <c r="H36" s="50"/>
      <c r="I36" s="50"/>
      <c r="J36" s="50"/>
    </row>
    <row r="37" spans="2:2">
      <c r="B37" s="42"/>
    </row>
    <row r="38" spans="2:2">
      <c r="B38" s="42"/>
    </row>
    <row r="39" spans="2:2">
      <c r="B39" s="42"/>
    </row>
    <row r="40" spans="2:2">
      <c r="B40" s="42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workbookViewId="0">
      <selection activeCell="E11" sqref="E11"/>
    </sheetView>
  </sheetViews>
  <sheetFormatPr defaultColWidth="8.88888888888889" defaultRowHeight="13.2" outlineLevelCol="7"/>
  <cols>
    <col min="2" max="2" width="9.13888888888889"/>
    <col min="3" max="3" width="12.287037037037" customWidth="1"/>
    <col min="4" max="4" width="10.5740740740741" customWidth="1"/>
    <col min="5" max="5" width="20.287037037037" customWidth="1"/>
    <col min="6" max="6" width="12.712962962963" customWidth="1"/>
    <col min="7" max="7" width="9.57407407407407" customWidth="1"/>
    <col min="8" max="8" width="44.712962962963" customWidth="1"/>
  </cols>
  <sheetData>
    <row r="2" ht="20.1" customHeight="1" spans="2:8">
      <c r="B2" s="17" t="s">
        <v>87</v>
      </c>
      <c r="C2" s="17" t="s">
        <v>88</v>
      </c>
      <c r="D2" s="17" t="s">
        <v>89</v>
      </c>
      <c r="E2" s="17" t="s">
        <v>90</v>
      </c>
      <c r="F2" s="17" t="s">
        <v>21</v>
      </c>
      <c r="G2" s="17" t="s">
        <v>91</v>
      </c>
      <c r="H2" s="17" t="s">
        <v>92</v>
      </c>
    </row>
    <row r="3" ht="20.1" customHeight="1" spans="2:8">
      <c r="B3" s="18" t="s">
        <v>93</v>
      </c>
      <c r="C3" s="19" t="s">
        <v>94</v>
      </c>
      <c r="D3" s="19" t="s">
        <v>94</v>
      </c>
      <c r="E3" s="20">
        <f>ROUND(F3/25,3)</f>
        <v>55.253</v>
      </c>
      <c r="F3" s="20">
        <f>'25年发电量'!D30</f>
        <v>1381.3188</v>
      </c>
      <c r="G3" s="19" t="s">
        <v>95</v>
      </c>
      <c r="H3" s="18"/>
    </row>
    <row r="4" ht="20.1" customHeight="1" spans="2:8">
      <c r="B4" s="18" t="s">
        <v>96</v>
      </c>
      <c r="C4" s="19">
        <v>0.33</v>
      </c>
      <c r="D4" s="19" t="s">
        <v>97</v>
      </c>
      <c r="E4" s="21">
        <f>ROUND($E$3*C4,3)</f>
        <v>18.233</v>
      </c>
      <c r="F4" s="21">
        <f>ROUND(E4*25,3)</f>
        <v>455.825</v>
      </c>
      <c r="G4" s="19" t="s">
        <v>98</v>
      </c>
      <c r="H4" s="18" t="s">
        <v>99</v>
      </c>
    </row>
    <row r="5" ht="20.1" customHeight="1" spans="2:8">
      <c r="B5" s="18" t="s">
        <v>100</v>
      </c>
      <c r="C5" s="19">
        <v>0.017</v>
      </c>
      <c r="D5" s="19" t="s">
        <v>101</v>
      </c>
      <c r="E5" s="21">
        <f>ROUND($E$3*C5,5)</f>
        <v>0.9393</v>
      </c>
      <c r="F5" s="21">
        <f>ROUND(E5*25,3)</f>
        <v>23.483</v>
      </c>
      <c r="G5" s="19" t="s">
        <v>102</v>
      </c>
      <c r="H5" s="19" t="s">
        <v>103</v>
      </c>
    </row>
    <row r="6" ht="20.1" customHeight="1" spans="2:8">
      <c r="B6" s="18" t="s">
        <v>104</v>
      </c>
      <c r="C6" s="19">
        <v>0.541</v>
      </c>
      <c r="D6" s="19" t="s">
        <v>97</v>
      </c>
      <c r="E6" s="21">
        <f>ROUND($E$3*C6,3)</f>
        <v>29.892</v>
      </c>
      <c r="F6" s="21">
        <f>ROUND(E6*25,3)</f>
        <v>747.3</v>
      </c>
      <c r="G6" s="19" t="s">
        <v>98</v>
      </c>
      <c r="H6" s="19" t="s">
        <v>103</v>
      </c>
    </row>
    <row r="7" ht="20.1" customHeight="1" spans="2:8">
      <c r="B7" s="18" t="s">
        <v>105</v>
      </c>
      <c r="C7" s="19">
        <v>0.083</v>
      </c>
      <c r="D7" s="19" t="s">
        <v>101</v>
      </c>
      <c r="E7" s="21">
        <f>ROUND($E$3*C7,5)</f>
        <v>4.586</v>
      </c>
      <c r="F7" s="21">
        <f>ROUND(E7*25,3)</f>
        <v>114.65</v>
      </c>
      <c r="G7" s="19" t="s">
        <v>102</v>
      </c>
      <c r="H7" s="19" t="s">
        <v>103</v>
      </c>
    </row>
    <row r="8" ht="20.1" customHeight="1" spans="2:8">
      <c r="B8" s="18" t="s">
        <v>106</v>
      </c>
      <c r="C8" s="19">
        <v>0.133</v>
      </c>
      <c r="D8" s="19" t="s">
        <v>101</v>
      </c>
      <c r="E8" s="21">
        <f>ROUND($E$3*C8,5)</f>
        <v>7.34865</v>
      </c>
      <c r="F8" s="21">
        <f>ROUND(E8*25,3)</f>
        <v>183.716</v>
      </c>
      <c r="G8" s="19" t="s">
        <v>102</v>
      </c>
      <c r="H8" s="19" t="s">
        <v>103</v>
      </c>
    </row>
    <row r="9" spans="3:3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workbookViewId="0">
      <selection activeCell="G9" sqref="G9"/>
    </sheetView>
  </sheetViews>
  <sheetFormatPr defaultColWidth="8.88888888888889" defaultRowHeight="13.2"/>
  <cols>
    <col min="1" max="1" width="11.4259259259259"/>
    <col min="2" max="2" width="14"/>
    <col min="3" max="3" width="21.287037037037"/>
    <col min="4" max="4" width="11.4259259259259"/>
    <col min="5" max="5" width="19.287037037037"/>
    <col min="6" max="6" width="19.1388888888889"/>
    <col min="7" max="7" width="21.712962962963" customWidth="1"/>
    <col min="8" max="8" width="21.8518518518519"/>
    <col min="9" max="9" width="16.4259259259259"/>
    <col min="10" max="10" width="19.1388888888889"/>
  </cols>
  <sheetData>
    <row r="1" ht="14.4" spans="1:10">
      <c r="A1" s="7" t="s">
        <v>107</v>
      </c>
      <c r="B1" s="7" t="s">
        <v>108</v>
      </c>
      <c r="C1" s="7" t="s">
        <v>109</v>
      </c>
      <c r="D1" s="7" t="s">
        <v>110</v>
      </c>
      <c r="E1" s="7" t="s">
        <v>111</v>
      </c>
      <c r="F1" s="7" t="s">
        <v>112</v>
      </c>
      <c r="G1" s="7" t="s">
        <v>113</v>
      </c>
      <c r="H1" s="7" t="s">
        <v>114</v>
      </c>
      <c r="I1" s="7" t="s">
        <v>115</v>
      </c>
      <c r="J1" s="14" t="s">
        <v>116</v>
      </c>
    </row>
    <row r="2" ht="16.35" spans="1:10">
      <c r="A2" s="8">
        <v>1</v>
      </c>
      <c r="B2" s="9" t="s">
        <v>117</v>
      </c>
      <c r="C2" s="9" t="s">
        <v>12</v>
      </c>
      <c r="D2" s="10">
        <v>210</v>
      </c>
      <c r="E2" s="10">
        <v>260</v>
      </c>
      <c r="F2" s="11">
        <v>5</v>
      </c>
      <c r="G2" s="12">
        <v>0.005</v>
      </c>
      <c r="H2" s="9" t="s">
        <v>118</v>
      </c>
      <c r="I2" s="15">
        <v>0.025</v>
      </c>
      <c r="J2" s="16">
        <v>0.007</v>
      </c>
    </row>
    <row r="9" spans="7:7">
      <c r="G9" s="13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workbookViewId="0">
      <selection activeCell="B2" sqref="B2:Y3"/>
    </sheetView>
  </sheetViews>
  <sheetFormatPr defaultColWidth="8.88888888888889" defaultRowHeight="13.2" outlineLevelRow="2"/>
  <cols>
    <col min="1" max="1" width="20.712962962963"/>
    <col min="2" max="25" width="6.71296296296296" customWidth="1"/>
  </cols>
  <sheetData>
    <row r="1" ht="14.4" spans="1:25">
      <c r="A1" s="1" t="s">
        <v>119</v>
      </c>
      <c r="B1" s="2" t="s">
        <v>120</v>
      </c>
      <c r="C1" s="2" t="s">
        <v>121</v>
      </c>
      <c r="D1" s="2" t="s">
        <v>122</v>
      </c>
      <c r="E1" s="2" t="s">
        <v>123</v>
      </c>
      <c r="F1" s="2" t="s">
        <v>124</v>
      </c>
      <c r="G1" s="2" t="s">
        <v>125</v>
      </c>
      <c r="H1" s="2" t="s">
        <v>126</v>
      </c>
      <c r="I1" s="2" t="s">
        <v>127</v>
      </c>
      <c r="J1" s="2" t="s">
        <v>128</v>
      </c>
      <c r="K1" s="2" t="s">
        <v>129</v>
      </c>
      <c r="L1" s="2" t="s">
        <v>130</v>
      </c>
      <c r="M1" s="2" t="s">
        <v>131</v>
      </c>
      <c r="N1" s="2" t="s">
        <v>132</v>
      </c>
      <c r="O1" s="2" t="s">
        <v>133</v>
      </c>
      <c r="P1" s="2" t="s">
        <v>134</v>
      </c>
      <c r="Q1" s="2" t="s">
        <v>135</v>
      </c>
      <c r="R1" s="2" t="s">
        <v>136</v>
      </c>
      <c r="S1" s="2" t="s">
        <v>137</v>
      </c>
      <c r="T1" s="2" t="s">
        <v>138</v>
      </c>
      <c r="U1" s="2" t="s">
        <v>139</v>
      </c>
      <c r="V1" s="2" t="s">
        <v>140</v>
      </c>
      <c r="W1" s="2" t="s">
        <v>141</v>
      </c>
      <c r="X1" s="2" t="s">
        <v>142</v>
      </c>
      <c r="Y1" s="2" t="s">
        <v>143</v>
      </c>
    </row>
    <row r="2" ht="14.4" spans="1:25">
      <c r="A2" s="3" t="s">
        <v>144</v>
      </c>
      <c r="B2" s="4">
        <v>0.4</v>
      </c>
      <c r="C2" s="4">
        <v>0.4</v>
      </c>
      <c r="D2" s="4">
        <v>0.4</v>
      </c>
      <c r="E2" s="4">
        <v>0.4</v>
      </c>
      <c r="F2" s="4">
        <v>0.4</v>
      </c>
      <c r="G2" s="4">
        <v>0.4</v>
      </c>
      <c r="H2" s="4">
        <v>0.4</v>
      </c>
      <c r="I2" s="4">
        <v>0.4</v>
      </c>
      <c r="J2" s="4">
        <v>0.4</v>
      </c>
      <c r="K2" s="4">
        <v>0.4</v>
      </c>
      <c r="L2" s="4">
        <v>0.4</v>
      </c>
      <c r="M2" s="4">
        <v>0.4</v>
      </c>
      <c r="N2" s="4">
        <v>0.4</v>
      </c>
      <c r="O2" s="4">
        <v>0.4</v>
      </c>
      <c r="P2" s="4">
        <v>0.4</v>
      </c>
      <c r="Q2" s="4">
        <v>0.4</v>
      </c>
      <c r="R2" s="4">
        <v>0.4</v>
      </c>
      <c r="S2" s="4">
        <v>0.4</v>
      </c>
      <c r="T2" s="4">
        <v>0.4</v>
      </c>
      <c r="U2" s="4">
        <v>0.4</v>
      </c>
      <c r="V2" s="4">
        <v>0.4</v>
      </c>
      <c r="W2" s="4">
        <v>0.4</v>
      </c>
      <c r="X2" s="4">
        <v>0.4</v>
      </c>
      <c r="Y2" s="4">
        <v>0.4</v>
      </c>
    </row>
    <row r="3" ht="14.4" spans="1:25">
      <c r="A3" s="5" t="s">
        <v>145</v>
      </c>
      <c r="B3" s="6">
        <v>0.33</v>
      </c>
      <c r="C3" s="6">
        <v>0.33</v>
      </c>
      <c r="D3" s="6">
        <v>0.33</v>
      </c>
      <c r="E3" s="6">
        <v>0.33</v>
      </c>
      <c r="F3" s="6">
        <v>0.33</v>
      </c>
      <c r="G3" s="6">
        <v>0.33</v>
      </c>
      <c r="H3" s="6">
        <v>0.33</v>
      </c>
      <c r="I3" s="6">
        <v>0.33</v>
      </c>
      <c r="J3" s="6">
        <v>0.9</v>
      </c>
      <c r="K3" s="6">
        <v>0.9</v>
      </c>
      <c r="L3" s="6">
        <v>0.9</v>
      </c>
      <c r="M3" s="6">
        <v>0.9</v>
      </c>
      <c r="N3" s="6">
        <v>0.9</v>
      </c>
      <c r="O3" s="6">
        <v>0.9</v>
      </c>
      <c r="P3" s="6">
        <v>0.62</v>
      </c>
      <c r="Q3" s="6">
        <v>0.62</v>
      </c>
      <c r="R3" s="6">
        <v>0.62</v>
      </c>
      <c r="S3" s="6">
        <v>0.9</v>
      </c>
      <c r="T3" s="6">
        <v>0.9</v>
      </c>
      <c r="U3" s="6">
        <v>0.9</v>
      </c>
      <c r="V3" s="6">
        <v>0.9</v>
      </c>
      <c r="W3" s="6">
        <v>0.9</v>
      </c>
      <c r="X3" s="6">
        <v>0.62</v>
      </c>
      <c r="Y3" s="6">
        <v>0.62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WPS_1660465809</cp:lastModifiedBy>
  <dcterms:created xsi:type="dcterms:W3CDTF">2018-11-27T08:44:44Z</dcterms:created>
  <cp:lastPrinted>2023-02-17T09:15:30Z</cp:lastPrinted>
  <dcterms:modified xsi:type="dcterms:W3CDTF">2025-12-29T16:20:23Z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2052-11.1.0.10009</vt:lpwstr>
  </property>
</Properties>
</file>