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  <sheet name="分时电价" sheetId="1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<sst xmlns="http://schemas.openxmlformats.org/spreadsheetml/2006/main" count="166" uniqueCount="146">
  <si>
    <t>光伏组件发电项目产能预估报告书</t>
  </si>
  <si>
    <t>报告编号</t>
  </si>
  <si>
    <t>报告日期</t>
  </si>
  <si>
    <t>场地信息</t>
  </si>
  <si>
    <t>地点</t>
  </si>
  <si>
    <t>北京</t>
  </si>
  <si>
    <t>经纬度</t>
  </si>
  <si>
    <t>39°57′ 116°21′</t>
  </si>
  <si>
    <t>水平面总辐照量</t>
  </si>
  <si>
    <t>4916.88 MJ/m²/年</t>
  </si>
  <si>
    <t>光伏系统信息</t>
  </si>
  <si>
    <t>组件类型</t>
  </si>
  <si>
    <t>单晶硅</t>
  </si>
  <si>
    <t>峰值功率</t>
  </si>
  <si>
    <t>325Wp</t>
  </si>
  <si>
    <t>组件数量</t>
  </si>
  <si>
    <t>系统容量</t>
  </si>
  <si>
    <t>7.8 kW</t>
  </si>
  <si>
    <t>安装方式</t>
  </si>
  <si>
    <t>固定集成</t>
  </si>
  <si>
    <t>设计寿命</t>
  </si>
  <si>
    <t>25年</t>
  </si>
  <si>
    <t>逆变器效率</t>
  </si>
  <si>
    <t>逆变器额定功率</t>
  </si>
  <si>
    <t>0kW</t>
  </si>
  <si>
    <t>线损率</t>
  </si>
  <si>
    <t>污染损耗率</t>
  </si>
  <si>
    <t>其他损耗率</t>
  </si>
  <si>
    <t>系统性能比PR</t>
  </si>
  <si>
    <t>首年发电量统计</t>
  </si>
  <si>
    <t>月</t>
  </si>
  <si>
    <t>总辐照量kWh/㎡</t>
  </si>
  <si>
    <t>交流发电量MWh</t>
  </si>
  <si>
    <t>月发电量占比%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</si>
  <si>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</si>
  <si>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</si>
  <si>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</si>
  <si>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</si>
  <si>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</si>
  <si>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</si>
  <si>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</si>
  <si>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</si>
  <si>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</si>
  <si>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</si>
  <si>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</si>
  <si>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</si>
  <si>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</si>
  <si>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</si>
  <si>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上网策略</t>
  </si>
  <si>
    <t>全额并网模式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</si>
  <si>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</si>
  <si>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</si>
  <si>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</si>
  <si>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</si>
  <si>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装机容量(kW)</t>
  </si>
  <si>
    <t>首年发电量（MWh）</t>
  </si>
  <si>
    <t>系统单位成本(元/W)</t>
  </si>
  <si>
    <t>年份</t>
  </si>
  <si>
    <t>衰减率（%）</t>
  </si>
  <si>
    <t>发电量（MWh）</t>
  </si>
  <si>
    <t>利用小时数（h）</t>
  </si>
  <si>
    <t>列1</t>
  </si>
  <si>
    <t>列2</t>
  </si>
  <si>
    <t>总计</t>
  </si>
  <si>
    <t>29066小时</t>
  </si>
  <si>
    <t>注：衰减率为各类组件按装机容量加权平均值</t>
  </si>
  <si>
    <t>装机容量（kW）</t>
  </si>
  <si>
    <t>分时电价（元/度）</t>
  </si>
  <si>
    <t>见电价表</t>
  </si>
  <si>
    <t>EPC平均单价（元/W）</t>
  </si>
  <si>
    <t>年运维成本（万元）</t>
  </si>
  <si>
    <t>总投资成本（万元）</t>
  </si>
  <si>
    <t>年收益（万元）</t>
  </si>
  <si>
    <t>累计收益（万元）</t>
  </si>
  <si>
    <t>列3</t>
  </si>
  <si>
    <t>列4</t>
  </si>
  <si>
    <t>列5</t>
  </si>
  <si>
    <t>列6</t>
  </si>
  <si>
    <t>25年总计</t>
  </si>
  <si>
    <t>总贷款(万元)</t>
  </si>
  <si>
    <t>资本金比例</t>
  </si>
  <si>
    <t>总收入(万元)</t>
  </si>
  <si>
    <t>利润总额(万元)</t>
  </si>
  <si>
    <t>总利息(万元)</t>
  </si>
  <si>
    <t>NPV（万元）</t>
  </si>
  <si>
    <t>IRR</t>
  </si>
  <si>
    <t>静态投资回收期(年)</t>
  </si>
  <si>
    <t>参数</t>
  </si>
  <si>
    <t>换算数值</t>
  </si>
  <si>
    <t>换算单位</t>
  </si>
  <si>
    <t>年均值</t>
  </si>
  <si>
    <t>单位</t>
  </si>
  <si>
    <t>数据来源</t>
  </si>
  <si>
    <t>发电量</t>
  </si>
  <si>
    <t>-</t>
  </si>
  <si>
    <t>MWh</t>
  </si>
  <si>
    <t>标准煤</t>
  </si>
  <si>
    <t>kg/kWh</t>
  </si>
  <si>
    <t>吨</t>
  </si>
  <si>
    <t>《建筑节能与可再生能源利用通用规范》</t>
  </si>
  <si>
    <t>电力烟尘</t>
  </si>
  <si>
    <t>g/kWh</t>
  </si>
  <si>
    <t>千克</t>
  </si>
  <si>
    <t>《中国电力行业年度发展报告2023》</t>
  </si>
  <si>
    <r>
      <rPr>
        <sz val="12"/>
        <rFont val="微软雅黑"/>
        <charset val="134"/>
      </rPr>
      <t>CO</t>
    </r>
    <r>
      <rPr>
        <sz val="12"/>
        <rFont val="Tahoma"/>
        <charset val="134"/>
      </rPr>
      <t>₂</t>
    </r>
  </si>
  <si>
    <r>
      <rPr>
        <sz val="12"/>
        <rFont val="微软雅黑"/>
        <charset val="134"/>
      </rPr>
      <t>SO</t>
    </r>
    <r>
      <rPr>
        <sz val="12"/>
        <rFont val="Tahoma"/>
        <charset val="134"/>
      </rPr>
      <t>₂</t>
    </r>
  </si>
  <si>
    <r>
      <rPr>
        <sz val="12"/>
        <rFont val="微软雅黑"/>
        <charset val="134"/>
      </rPr>
      <t>NO</t>
    </r>
    <r>
      <rPr>
        <sz val="9"/>
        <rFont val="微软雅黑"/>
        <charset val="134"/>
      </rPr>
      <t>X</t>
    </r>
  </si>
  <si>
    <t>序号</t>
  </si>
  <si>
    <t>尺寸mm</t>
  </si>
  <si>
    <t>类型</t>
  </si>
  <si>
    <t>数量</t>
  </si>
  <si>
    <t>功率(Wp)</t>
  </si>
  <si>
    <t>单价(元/W)</t>
  </si>
  <si>
    <t>温度系数(%/℃)</t>
  </si>
  <si>
    <t>工作温度(℃)</t>
  </si>
  <si>
    <t>首年衰减</t>
  </si>
  <si>
    <t>年衰减率(%)</t>
  </si>
  <si>
    <t>1650×992</t>
  </si>
  <si>
    <t>25℃</t>
  </si>
  <si>
    <t>时刻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</si>
  <si>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</si>
  <si>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</si>
  <si>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</si>
  <si>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</si>
  <si>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</si>
  <si>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</si>
  <si>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</si>
  <si>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</si>
  <si>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</si>
  <si>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</si>
  <si>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</si>
  <si>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</si>
  <si>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</si>
  <si>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</si>
  <si>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</si>
  <si>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</si>
  <si>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</si>
  <si>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</si>
  <si>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</si>
  <si>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</si>
  <si>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</si>
  <si>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</si>
  <si>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</si>
  <si>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</si>
  <si>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上网单价(元)</t>
  </si>
  <si>
    <t>市网单价(元)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</si>
</sst>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0.00_ "/>
    <numFmt numFmtId="179" formatCode="&quot;第&quot;0&quot;年&quot;"/>
    <numFmt numFmtId="180" formatCode="0.00\ &quot;MWh&quot;"/>
    <numFmt numFmtId="181" formatCode="0.00&quot;万元&quot;"/>
    <numFmt numFmtId="182" formatCode="0.00&quot;%&quot;"/>
    <numFmt numFmtId="183" formatCode="0.0&quot;%&quot;"/>
    <numFmt numFmtId="184" formatCode="0.0"/>
  </numFmts>
  <fonts count="52">
    <font>
      <sz val="10"/>
      <name val="Arial"/>
      <charset val="0"/>
    </font>
    <font>
      <b/>
      <sz val="11"/>
      <name val="黑体"/>
      <charset val="134"/>
    </font>
    <font>
      <sz val="1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10.5"/>
      <color rgb="FF000000"/>
      <name val="微软雅黑"/>
      <charset val="134"/>
    </font>
    <font>
      <sz val="12"/>
      <color theme="0"/>
      <name val="微软雅黑"/>
      <charset val="134"/>
    </font>
    <font>
      <sz val="12"/>
      <name val="微软雅黑"/>
      <charset val="134"/>
    </font>
    <font>
      <sz val="12"/>
      <color theme="1" tint="0.249977111117893"/>
      <name val="微软雅黑"/>
      <charset val="134"/>
    </font>
    <font>
      <b/>
      <sz val="12"/>
      <name val="微软雅黑"/>
      <charset val="134"/>
    </font>
    <font>
      <sz val="10"/>
      <name val="宋体"/>
      <charset val="134"/>
    </font>
    <font>
      <sz val="12"/>
      <name val="黑体"/>
      <charset val="134"/>
    </font>
    <font>
      <b/>
      <sz val="12"/>
      <color theme="0"/>
      <name val="微软雅黑"/>
      <charset val="134"/>
    </font>
    <font>
      <b/>
      <sz val="12"/>
      <color theme="0"/>
      <name val="黑体"/>
      <charset val="134"/>
    </font>
    <font>
      <b/>
      <sz val="12"/>
      <name val="黑体"/>
      <charset val="134"/>
    </font>
    <font>
      <b/>
      <sz val="14"/>
      <color theme="0"/>
      <name val="MiSans Heavy"/>
      <charset val="0"/>
    </font>
    <font>
      <b/>
      <sz val="16"/>
      <name val="Arial"/>
      <charset val="0"/>
    </font>
    <font>
      <b/>
      <sz val="16"/>
      <name val="黑体"/>
      <charset val="134"/>
    </font>
    <font>
      <b/>
      <sz val="22"/>
      <color theme="0"/>
      <name val="微软雅黑"/>
      <charset val="134"/>
    </font>
    <font>
      <sz val="12"/>
      <color theme="0"/>
      <name val="黑体"/>
      <charset val="134"/>
    </font>
    <font>
      <sz val="11"/>
      <color theme="0" tint="-0.249977111117893"/>
      <name val="黑体"/>
      <charset val="134"/>
    </font>
    <font>
      <sz val="12"/>
      <name val="Arial"/>
      <charset val="0"/>
    </font>
    <font>
      <b/>
      <sz val="12"/>
      <color theme="9"/>
      <name val="Arial"/>
      <charset val="0"/>
    </font>
    <font>
      <b/>
      <sz val="12"/>
      <name val="Arial"/>
      <charset val="0"/>
    </font>
    <font>
      <sz val="10"/>
      <name val="黑体"/>
      <charset val="134"/>
    </font>
    <font>
      <b/>
      <sz val="14"/>
      <color theme="0"/>
      <name val="黑体"/>
      <charset val="134"/>
    </font>
    <font>
      <b/>
      <sz val="11"/>
      <color theme="0"/>
      <name val="黑体"/>
      <charset val="134"/>
    </font>
    <font>
      <b/>
      <sz val="11"/>
      <color rgb="FF00B0F0"/>
      <name val="黑体"/>
      <charset val="134"/>
    </font>
    <font>
      <b/>
      <sz val="11"/>
      <color theme="9"/>
      <name val="黑体"/>
      <charset val="134"/>
    </font>
    <font>
      <b/>
      <sz val="16"/>
      <color theme="0"/>
      <name val="黑体"/>
      <charset val="134"/>
    </font>
    <font>
      <b/>
      <sz val="16"/>
      <color theme="0"/>
      <name val="MiSans Heavy"/>
      <charset val="0"/>
    </font>
    <font>
      <u/>
      <sz val="10"/>
      <color theme="10"/>
      <name val="Arial"/>
      <charset val="0"/>
    </font>
    <font>
      <u/>
      <sz val="10"/>
      <color theme="11"/>
      <name val="Arial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Tahoma"/>
      <charset val="134"/>
    </font>
    <font>
      <sz val="9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1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0" fillId="9" borderId="3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0" borderId="3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10" borderId="36" applyNumberFormat="0" applyAlignment="0" applyProtection="0">
      <alignment vertical="center"/>
    </xf>
    <xf numFmtId="0" fontId="40" fillId="11" borderId="37" applyNumberFormat="0" applyAlignment="0" applyProtection="0">
      <alignment vertical="center"/>
    </xf>
    <xf numFmtId="0" fontId="41" fillId="11" borderId="36" applyNumberFormat="0" applyAlignment="0" applyProtection="0">
      <alignment vertical="center"/>
    </xf>
    <xf numFmtId="0" fontId="42" fillId="12" borderId="38" applyNumberFormat="0" applyAlignment="0" applyProtection="0">
      <alignment vertical="center"/>
    </xf>
    <xf numFmtId="0" fontId="43" fillId="0" borderId="39" applyNumberFormat="0" applyFill="0" applyAlignment="0" applyProtection="0">
      <alignment vertical="center"/>
    </xf>
    <xf numFmtId="0" fontId="44" fillId="0" borderId="40" applyNumberFormat="0" applyFill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8" fillId="37" borderId="0" applyNumberFormat="0" applyBorder="0" applyAlignment="0" applyProtection="0">
      <alignment vertical="center"/>
    </xf>
  </cellStyleXfs>
  <cellXfs count="12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42" applyFont="1" applyFill="1" applyAlignment="1">
      <alignment vertical="center"/>
    </xf>
    <xf numFmtId="0" fontId="4" fillId="3" borderId="0" xfId="42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0" fontId="2" fillId="5" borderId="0" xfId="0" applyNumberFormat="1" applyFont="1" applyFill="1" applyAlignment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 applyProtection="1">
      <alignment horizontal="center" vertical="center"/>
    </xf>
    <xf numFmtId="1" fontId="2" fillId="0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Fill="1" applyBorder="1" applyAlignment="1" applyProtection="1">
      <alignment horizontal="center" vertical="center"/>
    </xf>
    <xf numFmtId="10" fontId="2" fillId="0" borderId="4" xfId="0" applyNumberFormat="1" applyFont="1" applyFill="1" applyBorder="1" applyAlignment="1" applyProtection="1">
      <alignment horizontal="center" vertical="center"/>
    </xf>
    <xf numFmtId="177" fontId="2" fillId="0" borderId="4" xfId="0" applyNumberFormat="1" applyFont="1" applyFill="1" applyBorder="1" applyAlignment="1" applyProtection="1">
      <alignment horizontal="center" vertical="center"/>
    </xf>
    <xf numFmtId="177" fontId="2" fillId="0" borderId="5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vertical="center"/>
    </xf>
    <xf numFmtId="0" fontId="6" fillId="6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176" fontId="11" fillId="0" borderId="7" xfId="0" applyNumberFormat="1" applyFont="1" applyBorder="1" applyAlignment="1">
      <alignment horizontal="center" vertical="center"/>
    </xf>
    <xf numFmtId="0" fontId="11" fillId="0" borderId="7" xfId="0" applyNumberFormat="1" applyFont="1" applyBorder="1" applyAlignment="1">
      <alignment horizontal="center" vertical="center"/>
    </xf>
    <xf numFmtId="176" fontId="11" fillId="3" borderId="7" xfId="0" applyNumberFormat="1" applyFont="1" applyFill="1" applyBorder="1" applyAlignment="1">
      <alignment horizontal="center" vertical="center"/>
    </xf>
    <xf numFmtId="2" fontId="12" fillId="8" borderId="7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center" vertical="center" wrapText="1"/>
    </xf>
    <xf numFmtId="17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180" fontId="15" fillId="8" borderId="0" xfId="0" applyNumberFormat="1" applyFont="1" applyFill="1" applyAlignment="1">
      <alignment horizontal="center" vertical="center"/>
    </xf>
    <xf numFmtId="181" fontId="15" fillId="8" borderId="0" xfId="0" applyNumberFormat="1" applyFont="1" applyFill="1" applyAlignment="1">
      <alignment horizontal="center" vertical="center"/>
    </xf>
    <xf numFmtId="49" fontId="1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2" fontId="16" fillId="0" borderId="4" xfId="0" applyNumberFormat="1" applyFont="1" applyBorder="1" applyAlignment="1">
      <alignment horizontal="center" vertical="center"/>
    </xf>
    <xf numFmtId="182" fontId="17" fillId="0" borderId="4" xfId="0" applyNumberFormat="1" applyFont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2" fontId="18" fillId="8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83" fontId="18" fillId="8" borderId="5" xfId="0" applyNumberFormat="1" applyFont="1" applyFill="1" applyBorder="1" applyAlignment="1">
      <alignment horizontal="center" vertical="center"/>
    </xf>
    <xf numFmtId="0" fontId="17" fillId="7" borderId="9" xfId="0" applyFont="1" applyFill="1" applyBorder="1" applyAlignment="1">
      <alignment horizontal="center" vertical="center"/>
    </xf>
    <xf numFmtId="184" fontId="18" fillId="8" borderId="9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7" borderId="6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176" fontId="14" fillId="0" borderId="7" xfId="0" applyNumberFormat="1" applyFont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20" fillId="0" borderId="0" xfId="0" applyFont="1" applyBorder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 applyProtection="1"/>
    <xf numFmtId="31" fontId="2" fillId="0" borderId="0" xfId="0" applyNumberFormat="1" applyFont="1" applyAlignment="1">
      <alignment horizontal="center" vertical="center"/>
    </xf>
    <xf numFmtId="0" fontId="1" fillId="7" borderId="10" xfId="0" applyFont="1" applyFill="1" applyBorder="1" applyAlignment="1" applyProtection="1">
      <alignment horizontal="center"/>
    </xf>
    <xf numFmtId="0" fontId="1" fillId="7" borderId="11" xfId="0" applyFont="1" applyFill="1" applyBorder="1" applyAlignment="1" applyProtection="1">
      <alignment horizontal="center"/>
    </xf>
    <xf numFmtId="0" fontId="1" fillId="7" borderId="12" xfId="0" applyFont="1" applyFill="1" applyBorder="1" applyAlignment="1" applyProtection="1">
      <alignment horizontal="center"/>
    </xf>
    <xf numFmtId="0" fontId="2" fillId="7" borderId="1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1" fillId="0" borderId="0" xfId="0" applyFont="1" applyFill="1" applyBorder="1" applyAlignment="1" applyProtection="1"/>
    <xf numFmtId="0" fontId="1" fillId="7" borderId="19" xfId="0" applyFont="1" applyFill="1" applyBorder="1" applyAlignment="1" applyProtection="1">
      <alignment horizontal="center"/>
    </xf>
    <xf numFmtId="0" fontId="1" fillId="7" borderId="20" xfId="0" applyFont="1" applyFill="1" applyBorder="1" applyAlignment="1" applyProtection="1">
      <alignment horizontal="center"/>
    </xf>
    <xf numFmtId="0" fontId="1" fillId="7" borderId="21" xfId="0" applyFont="1" applyFill="1" applyBorder="1" applyAlignment="1" applyProtection="1">
      <alignment horizontal="center"/>
    </xf>
    <xf numFmtId="0" fontId="2" fillId="7" borderId="22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2" fillId="7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 applyProtection="1">
      <alignment horizontal="center" vertical="center"/>
    </xf>
    <xf numFmtId="9" fontId="2" fillId="0" borderId="14" xfId="0" applyNumberFormat="1" applyFont="1" applyFill="1" applyBorder="1" applyAlignment="1" applyProtection="1">
      <alignment horizontal="center" vertical="center"/>
    </xf>
    <xf numFmtId="0" fontId="2" fillId="7" borderId="15" xfId="0" applyFont="1" applyFill="1" applyBorder="1" applyAlignment="1" applyProtection="1">
      <alignment horizontal="center" vertical="center"/>
    </xf>
    <xf numFmtId="9" fontId="2" fillId="0" borderId="25" xfId="0" applyNumberFormat="1" applyFont="1" applyFill="1" applyBorder="1" applyAlignment="1" applyProtection="1">
      <alignment horizontal="center" vertical="center"/>
    </xf>
    <xf numFmtId="0" fontId="2" fillId="7" borderId="25" xfId="0" applyFont="1" applyFill="1" applyBorder="1" applyAlignment="1">
      <alignment horizontal="center" vertical="center"/>
    </xf>
    <xf numFmtId="177" fontId="26" fillId="8" borderId="26" xfId="0" applyNumberFormat="1" applyFont="1" applyFill="1" applyBorder="1" applyAlignment="1">
      <alignment horizontal="center" vertical="center"/>
    </xf>
    <xf numFmtId="0" fontId="2" fillId="7" borderId="23" xfId="0" applyFont="1" applyFill="1" applyBorder="1" applyAlignment="1" applyProtection="1">
      <alignment horizontal="center" vertical="center"/>
    </xf>
    <xf numFmtId="0" fontId="2" fillId="7" borderId="24" xfId="0" applyFont="1" applyFill="1" applyBorder="1" applyAlignment="1" applyProtection="1">
      <alignment horizontal="center" vertical="center"/>
    </xf>
    <xf numFmtId="184" fontId="2" fillId="0" borderId="14" xfId="0" applyNumberFormat="1" applyFont="1" applyFill="1" applyBorder="1" applyAlignment="1" applyProtection="1">
      <alignment horizontal="center" vertical="center"/>
    </xf>
    <xf numFmtId="0" fontId="2" fillId="5" borderId="4" xfId="0" applyFont="1" applyFill="1" applyBorder="1" applyAlignment="1" applyProtection="1">
      <alignment horizontal="center" vertical="center"/>
    </xf>
    <xf numFmtId="2" fontId="2" fillId="5" borderId="4" xfId="0" applyNumberFormat="1" applyFont="1" applyFill="1" applyBorder="1" applyAlignment="1" applyProtection="1">
      <alignment horizontal="center" vertical="center"/>
    </xf>
    <xf numFmtId="184" fontId="2" fillId="5" borderId="14" xfId="0" applyNumberFormat="1" applyFont="1" applyFill="1" applyBorder="1" applyAlignment="1" applyProtection="1">
      <alignment horizontal="center" vertical="center"/>
    </xf>
    <xf numFmtId="0" fontId="3" fillId="7" borderId="13" xfId="0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 applyProtection="1">
      <alignment horizontal="center" vertical="center"/>
    </xf>
    <xf numFmtId="2" fontId="28" fillId="0" borderId="4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vertical="center"/>
    </xf>
    <xf numFmtId="0" fontId="3" fillId="7" borderId="15" xfId="0" applyFont="1" applyFill="1" applyBorder="1" applyAlignment="1" applyProtection="1">
      <alignment horizontal="center" vertical="center"/>
    </xf>
    <xf numFmtId="180" fontId="29" fillId="8" borderId="16" xfId="0" applyNumberFormat="1" applyFont="1" applyFill="1" applyBorder="1" applyAlignment="1" applyProtection="1">
      <alignment horizontal="center" vertical="center"/>
    </xf>
    <xf numFmtId="180" fontId="29" fillId="8" borderId="17" xfId="0" applyNumberFormat="1" applyFont="1" applyFill="1" applyBorder="1" applyAlignment="1" applyProtection="1">
      <alignment horizontal="center" vertical="center"/>
    </xf>
    <xf numFmtId="180" fontId="29" fillId="8" borderId="18" xfId="0" applyNumberFormat="1" applyFont="1" applyFill="1" applyBorder="1" applyAlignment="1" applyProtection="1">
      <alignment horizontal="center" vertical="center"/>
    </xf>
    <xf numFmtId="184" fontId="2" fillId="0" borderId="0" xfId="0" applyNumberFormat="1" applyFont="1" applyAlignment="1">
      <alignment vertical="center"/>
    </xf>
    <xf numFmtId="180" fontId="25" fillId="8" borderId="16" xfId="0" applyNumberFormat="1" applyFont="1" applyFill="1" applyBorder="1" applyAlignment="1" applyProtection="1">
      <alignment horizontal="center" vertical="center"/>
    </xf>
    <xf numFmtId="180" fontId="30" fillId="8" borderId="17" xfId="0" applyNumberFormat="1" applyFont="1" applyFill="1" applyBorder="1" applyAlignment="1" applyProtection="1">
      <alignment horizontal="center" vertical="center"/>
    </xf>
    <xf numFmtId="180" fontId="30" fillId="8" borderId="18" xfId="0" applyNumberFormat="1" applyFont="1" applyFill="1" applyBorder="1" applyAlignment="1" applyProtection="1">
      <alignment horizontal="center" vertical="center"/>
    </xf>
    <xf numFmtId="0" fontId="2" fillId="5" borderId="27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0">
    <dxf>
      <alignment vertical="center"/>
    </dxf>
    <dxf>
      <alignment vertical="center"/>
    </dxf>
    <dxf>
      <font>
        <name val="黑体"/>
        <scheme val="none"/>
        <charset val="134"/>
        <family val="48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178" formatCode="0.0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</dxfs>
  <tableStyles count="0" defaultTableStyle="TableStyleMedium2" defaultPivotStyle="PivotStyleLight16"/>
  <colors>
    <mruColors>
      <color rgb="0000B0F0"/>
      <color rgb="00BFBFBF"/>
      <color rgb="00E65100"/>
      <color rgb="00F57C00"/>
      <color rgb="00404040"/>
      <color rgb="00F2F2F2"/>
      <color rgb="00F79646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总辐照量kWh/㎡</c:v>
                </c:pt>
              </c:strCache>
            </c:strRef>
          </c:tx>
          <c:spPr>
            <a:solidFill>
              <a:srgbClr val="FFB71B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98.1</c:v>
                </c:pt>
                <c:pt idx="1">
                  <c:v>118.1</c:v>
                </c:pt>
                <c:pt idx="2">
                  <c:v>148</c:v>
                </c:pt>
                <c:pt idx="3">
                  <c:v>150.7</c:v>
                </c:pt>
                <c:pt idx="4">
                  <c:v>152</c:v>
                </c:pt>
                <c:pt idx="5">
                  <c:v>137.8</c:v>
                </c:pt>
                <c:pt idx="6">
                  <c:v>133.4</c:v>
                </c:pt>
                <c:pt idx="7">
                  <c:v>136.1</c:v>
                </c:pt>
                <c:pt idx="8">
                  <c:v>117.3</c:v>
                </c:pt>
                <c:pt idx="9">
                  <c:v>113.8</c:v>
                </c:pt>
                <c:pt idx="10">
                  <c:v>89.5</c:v>
                </c:pt>
                <c:pt idx="11">
                  <c:v>80.5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765742479"/>
        <c:axId val="304967614"/>
      </c:barChart>
      <c:catAx>
        <c:axId val="765742479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304967614"/>
        <c:crosses val="autoZero"/>
        <c:auto val="1"/>
        <c:lblAlgn val="ctr"/>
        <c:lblOffset val="100"/>
        <c:noMultiLvlLbl val="0"/>
      </c:catAx>
      <c:valAx>
        <c:axId val="30496761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65742479"/>
        <c:crosses val="autoZero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58b29ef8-c435-4252-8f2b-dcbcbb578986}"/>
      </c:ext>
    </c:extLst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2979FF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0.696115</c:v>
                </c:pt>
                <c:pt idx="1">
                  <c:v>0.830223</c:v>
                </c:pt>
                <c:pt idx="2">
                  <c:v>1.01409</c:v>
                </c:pt>
                <c:pt idx="3">
                  <c:v>1.00747</c:v>
                </c:pt>
                <c:pt idx="4">
                  <c:v>0.984781</c:v>
                </c:pt>
                <c:pt idx="5">
                  <c:v>0.88467</c:v>
                </c:pt>
                <c:pt idx="6">
                  <c:v>0.849029</c:v>
                </c:pt>
                <c:pt idx="7">
                  <c:v>0.876947</c:v>
                </c:pt>
                <c:pt idx="8">
                  <c:v>0.760715</c:v>
                </c:pt>
                <c:pt idx="9">
                  <c:v>0.762784</c:v>
                </c:pt>
                <c:pt idx="10">
                  <c:v>0.617214</c:v>
                </c:pt>
                <c:pt idx="11">
                  <c:v>0.569538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0"/>
        <c:axId val="513569098"/>
        <c:axId val="883684328"/>
      </c:barChart>
      <c:catAx>
        <c:axId val="51356909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83684328"/>
        <c:crosses val="autoZero"/>
        <c:auto val="0"/>
        <c:lblAlgn val="ctr"/>
        <c:lblOffset val="100"/>
        <c:tickLblSkip val="1"/>
        <c:noMultiLvlLbl val="0"/>
      </c:catAx>
      <c:valAx>
        <c:axId val="883684328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13569098"/>
        <c:crosses val="autoZero"/>
        <c:crossBetween val="between"/>
      </c:valAx>
    </c:plotArea>
    <c:plotVisOnly val="1"/>
    <c:dispBlanksAs val="gap"/>
    <c:showDLblsOverMax val="0"/>
    <c:extLst>
      <c:ext uri="{0b15fc19-7d7d-44ad-8c2d-2c3a37ce22c3}">
        <chartProps xmlns="https://web.wps.cn/et/2018/main" chartId="{effbd7de-cbf3-4ec0-bd74-8d1675448708}"/>
      </c:ext>
    </c:extLst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9.85357</c:v>
                </c:pt>
                <c:pt idx="1">
                  <c:v>9.7846</c:v>
                </c:pt>
                <c:pt idx="2">
                  <c:v>9.71611</c:v>
                </c:pt>
                <c:pt idx="3">
                  <c:v>9.64809</c:v>
                </c:pt>
                <c:pt idx="4">
                  <c:v>9.58056</c:v>
                </c:pt>
                <c:pt idx="5">
                  <c:v>9.51349</c:v>
                </c:pt>
                <c:pt idx="6">
                  <c:v>9.4469</c:v>
                </c:pt>
                <c:pt idx="7">
                  <c:v>9.38077</c:v>
                </c:pt>
                <c:pt idx="8">
                  <c:v>9.31511</c:v>
                </c:pt>
                <c:pt idx="9">
                  <c:v>9.2499</c:v>
                </c:pt>
                <c:pt idx="10">
                  <c:v>9.18515</c:v>
                </c:pt>
                <c:pt idx="11">
                  <c:v>9.12085</c:v>
                </c:pt>
                <c:pt idx="12">
                  <c:v>9.05701</c:v>
                </c:pt>
                <c:pt idx="13">
                  <c:v>8.99361</c:v>
                </c:pt>
                <c:pt idx="14">
                  <c:v>8.93065</c:v>
                </c:pt>
                <c:pt idx="15">
                  <c:v>8.86814</c:v>
                </c:pt>
                <c:pt idx="16">
                  <c:v>8.80606</c:v>
                </c:pt>
                <c:pt idx="17">
                  <c:v>8.74442</c:v>
                </c:pt>
                <c:pt idx="18">
                  <c:v>8.68321</c:v>
                </c:pt>
                <c:pt idx="19">
                  <c:v>8.62243</c:v>
                </c:pt>
                <c:pt idx="20">
                  <c:v>8.56207</c:v>
                </c:pt>
                <c:pt idx="21">
                  <c:v>8.50213</c:v>
                </c:pt>
                <c:pt idx="22">
                  <c:v>8.44262</c:v>
                </c:pt>
                <c:pt idx="23">
                  <c:v>8.38352</c:v>
                </c:pt>
                <c:pt idx="24">
                  <c:v>8.32484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800255434"/>
        <c:axId val="548572406"/>
      </c:barChart>
      <c:catAx>
        <c:axId val="800255434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48572406"/>
        <c:crosses val="autoZero"/>
        <c:auto val="1"/>
        <c:lblAlgn val="ctr"/>
        <c:lblOffset val="100"/>
        <c:noMultiLvlLbl val="0"/>
      </c:catAx>
      <c:valAx>
        <c:axId val="54857240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0025543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224993f4-3e89-467c-93cd-7bea557c289f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累计收益（万元）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投资收益!$F$5:$F$29</c:f>
              <c:numCache>
                <c:formatCode>0.00</c:formatCode>
                <c:ptCount val="25"/>
                <c:pt idx="0">
                  <c:v>-2.99631265333593</c:v>
                </c:pt>
                <c:pt idx="1">
                  <c:v>-2.76138627742272</c:v>
                </c:pt>
                <c:pt idx="2">
                  <c:v>-2.5240300710944</c:v>
                </c:pt>
                <c:pt idx="3">
                  <c:v>-2.28403262261732</c:v>
                </c:pt>
                <c:pt idx="4">
                  <c:v>-2.04117559962384</c:v>
                </c:pt>
                <c:pt idx="5">
                  <c:v>-1.79523242641344</c:v>
                </c:pt>
                <c:pt idx="6">
                  <c:v>-1.54596794810671</c:v>
                </c:pt>
                <c:pt idx="7">
                  <c:v>-1.29313808111627</c:v>
                </c:pt>
                <c:pt idx="8">
                  <c:v>-1.0364894493775</c:v>
                </c:pt>
                <c:pt idx="9">
                  <c:v>-0.775759005758657</c:v>
                </c:pt>
                <c:pt idx="10">
                  <c:v>-0.510674638046667</c:v>
                </c:pt>
                <c:pt idx="11">
                  <c:v>-0.240952758880196</c:v>
                </c:pt>
                <c:pt idx="12">
                  <c:v>0.0337001210240593</c:v>
                </c:pt>
                <c:pt idx="13">
                  <c:v>0.313588837032488</c:v>
                </c:pt>
                <c:pt idx="14">
                  <c:v>0.599031032851499</c:v>
                </c:pt>
                <c:pt idx="15">
                  <c:v>0.886627032851498</c:v>
                </c:pt>
                <c:pt idx="16">
                  <c:v>1.1721000328515</c:v>
                </c:pt>
                <c:pt idx="17">
                  <c:v>1.4554660328515</c:v>
                </c:pt>
                <c:pt idx="18">
                  <c:v>1.7367390328515</c:v>
                </c:pt>
                <c:pt idx="19">
                  <c:v>2.0159340328515</c:v>
                </c:pt>
                <c:pt idx="20">
                  <c:v>2.2930650328515</c:v>
                </c:pt>
                <c:pt idx="21">
                  <c:v>2.5681470328515</c:v>
                </c:pt>
                <c:pt idx="22">
                  <c:v>2.8411940328515</c:v>
                </c:pt>
                <c:pt idx="23">
                  <c:v>3.1122210328515</c:v>
                </c:pt>
                <c:pt idx="24">
                  <c:v>3.3812420328515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809451489"/>
        <c:axId val="128822918"/>
      </c:barChart>
      <c:catAx>
        <c:axId val="809451489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28822918"/>
        <c:crosses val="autoZero"/>
        <c:auto val="1"/>
        <c:lblAlgn val="ctr"/>
        <c:lblOffset val="100"/>
        <c:noMultiLvlLbl val="0"/>
      </c:catAx>
      <c:valAx>
        <c:axId val="12882291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0945148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uri="{0b15fc19-7d7d-44ad-8c2d-2c3a37ce22c3}">
        <chartProps xmlns="https://web.wps.cn/et/2018/main" chartId="{e7fedb18-77e3-49cd-83fa-b09477faf211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2215515</xdr:colOff>
      <xdr:row>56</xdr:row>
      <xdr:rowOff>95250</xdr:rowOff>
    </xdr:to>
    <xdr:graphicFrame>
      <xdr:nvGraphicFramePr>
        <xdr:cNvPr id="135617" name="图表 2"/>
        <xdr:cNvGraphicFramePr/>
      </xdr:nvGraphicFramePr>
      <xdr:xfrm>
        <a:off x="0" y="6604000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2223770</xdr:colOff>
      <xdr:row>81</xdr:row>
      <xdr:rowOff>19050</xdr:rowOff>
    </xdr:to>
    <xdr:graphicFrame>
      <xdr:nvGraphicFramePr>
        <xdr:cNvPr id="135618" name="图表 3"/>
        <xdr:cNvGraphicFramePr/>
      </xdr:nvGraphicFramePr>
      <xdr:xfrm>
        <a:off x="0" y="10880725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309880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158" name="Chart 1"/>
        <xdr:cNvGraphicFramePr/>
      </xdr:nvGraphicFramePr>
      <xdr:xfrm>
        <a:off x="7613650" y="688975"/>
        <a:ext cx="986472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450" name="Chart 1"/>
        <xdr:cNvGraphicFramePr/>
      </xdr:nvGraphicFramePr>
      <xdr:xfrm>
        <a:off x="8590280" y="1525905"/>
        <a:ext cx="9698355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G30" totalsRowShown="0">
  <tableColumns count="6">
    <tableColumn id="1" name="年份" dataDxfId="0"/>
    <tableColumn id="2" name="衰减率（%）" dataDxfId="1"/>
    <tableColumn id="3" name="发电量（MWh）" dataDxfId="2"/>
    <tableColumn id="4" name="利用小时数（h）" dataDxfId="3"/>
    <tableColumn id="5" name="列1" dataDxfId="4"/>
    <tableColumn id="6" name="列2" dataDxfId="5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M30" totalsRowShown="0">
  <tableColumns count="12">
    <tableColumn id="1" name="年份" dataDxfId="6"/>
    <tableColumn id="2" name="衰减率（%）" dataDxfId="7"/>
    <tableColumn id="3" name="发电量（MWh）" dataDxfId="8"/>
    <tableColumn id="4" name="年收益（万元）" dataDxfId="9"/>
    <tableColumn id="5" name="累计收益（万元）" dataDxfId="10"/>
    <tableColumn id="6" name="利用小时数（h）" dataDxfId="11"/>
    <tableColumn id="7" name="列1" dataDxfId="12"/>
    <tableColumn id="8" name="列2" dataDxfId="13"/>
    <tableColumn id="9" name="列3" dataDxfId="14"/>
    <tableColumn id="10" name="列4" dataDxfId="15"/>
    <tableColumn id="11" name="列5" dataDxfId="16"/>
    <tableColumn id="12" name="列6" dataDxfId="17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H8" totalsRowShown="0">
  <tableColumns count="7">
    <tableColumn id="1" name="参数" dataDxfId="18"/>
    <tableColumn id="2" name="换算数值" dataDxfId="19"/>
    <tableColumn id="3" name="换算单位" dataDxfId="20"/>
    <tableColumn id="4" name="年均值" dataDxfId="21"/>
    <tableColumn id="5" name="25年" dataDxfId="22"/>
    <tableColumn id="6" name="单位" dataDxfId="23"/>
    <tableColumn id="7" name="数据来源" dataDxfId="24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25"/>
    <tableColumn id="2" name="尺寸mm" dataDxfId="26"/>
    <tableColumn id="3" name="类型" dataDxfId="27"/>
    <tableColumn id="4" name="数量" dataDxfId="28"/>
    <tableColumn id="5" name="功率(Wp)" dataDxfId="29"/>
    <tableColumn id="6" name="单价(元/W)" dataDxfId="30"/>
    <tableColumn id="7" name="温度系数(%/℃)" dataDxfId="31"/>
    <tableColumn id="8" name="工作温度(℃)" dataDxfId="32"/>
    <tableColumn id="9" name="首年衰减" dataDxfId="33"/>
    <tableColumn id="10" name="年衰减率(%)" dataDxfId="34"/>
  </tableColumns>
  <tableStyleInfo name="TableStyleMedium21" showFirstColumn="0" showLastColumn="0" showRowStripes="1" showColumnStripes="0"/>
</table>
</file>

<file path=xl/tables/table5.xml><?xml version="1.0" encoding="utf-8"?>
<table xmlns="http://schemas.openxmlformats.org/spreadsheetml/2006/main" id="173" name="表173" displayName="表173" ref="A1:Y3" totalsRowShown="0">
  <autoFilter xmlns:etc="http://www.wps.cn/officeDocument/2017/etCustomData" ref="A1:Y3" etc:filterBottomFollowUsedRange="0"/>
  <tableColumns count="25">
    <tableColumn id="1" name="时刻" dataDxfId="35"/>
    <tableColumn id="2" name="1" dataDxfId="36"/>
    <tableColumn id="3" name="2" dataDxfId="37"/>
    <tableColumn id="4" name="3" dataDxfId="38"/>
    <tableColumn id="5" name="4" dataDxfId="39"/>
    <tableColumn id="6" name="5" dataDxfId="40"/>
    <tableColumn id="7" name="6" dataDxfId="41"/>
    <tableColumn id="8" name="7" dataDxfId="42"/>
    <tableColumn id="9" name="8" dataDxfId="43"/>
    <tableColumn id="10" name="9" dataDxfId="44"/>
    <tableColumn id="11" name="10" dataDxfId="45"/>
    <tableColumn id="12" name="11" dataDxfId="46"/>
    <tableColumn id="13" name="12" dataDxfId="47"/>
    <tableColumn id="14" name="13" dataDxfId="48"/>
    <tableColumn id="15" name="14" dataDxfId="49"/>
    <tableColumn id="16" name="15" dataDxfId="50"/>
    <tableColumn id="17" name="16" dataDxfId="51"/>
    <tableColumn id="18" name="17" dataDxfId="52"/>
    <tableColumn id="19" name="18" dataDxfId="53"/>
    <tableColumn id="20" name="19" dataDxfId="54"/>
    <tableColumn id="21" name="20" dataDxfId="55"/>
    <tableColumn id="22" name="21" dataDxfId="56"/>
    <tableColumn id="23" name="22" dataDxfId="57"/>
    <tableColumn id="24" name="23" dataDxfId="58"/>
    <tableColumn id="25" name="24" dataDxfId="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SheetLayoutView="60" topLeftCell="A44" workbookViewId="0">
      <selection activeCell="I54" sqref="I54"/>
    </sheetView>
  </sheetViews>
  <sheetFormatPr defaultColWidth="8.72727272727273" defaultRowHeight="13" outlineLevelCol="4"/>
  <cols>
    <col min="1" max="1" width="17.1363636363636" style="66" customWidth="1"/>
    <col min="2" max="2" width="24.4272727272727" style="66" customWidth="1"/>
    <col min="3" max="3" width="22.5727272727273" style="66" customWidth="1"/>
    <col min="4" max="4" width="32.2818181818182" style="66" customWidth="1"/>
  </cols>
  <sheetData>
    <row r="1" ht="35.25" customHeight="1" spans="1:5">
      <c r="A1" s="67" t="s">
        <v>0</v>
      </c>
      <c r="B1" s="67"/>
      <c r="C1" s="67"/>
      <c r="D1" s="67"/>
    </row>
    <row r="2" s="63" customFormat="1" ht="15.5" spans="1:5">
      <c r="A2" s="68" t="s">
        <v>1</v>
      </c>
      <c r="B2" s="68"/>
      <c r="C2" s="69" t="s">
        <v>2</v>
      </c>
      <c r="D2" s="70">
        <v>46010</v>
      </c>
    </row>
    <row r="3" ht="5.25" customHeight="1" spans="1:5">
      <c r="A3" s="69"/>
      <c r="B3" s="68"/>
      <c r="C3" s="68"/>
      <c r="D3" s="68"/>
    </row>
    <row r="4" s="63" customFormat="1" ht="15.5" spans="1:5">
      <c r="A4" s="71" t="s">
        <v>3</v>
      </c>
      <c r="B4" s="72"/>
      <c r="C4" s="72"/>
      <c r="D4" s="73"/>
    </row>
    <row r="5" s="63" customFormat="1" ht="15.5" spans="1:5">
      <c r="A5" s="74" t="s">
        <v>4</v>
      </c>
      <c r="B5" s="75" t="s">
        <v>5</v>
      </c>
      <c r="C5" s="76" t="s">
        <v>6</v>
      </c>
      <c r="D5" s="77" t="s">
        <v>7</v>
      </c>
    </row>
    <row r="6" s="63" customFormat="1" ht="16.25" spans="1:5">
      <c r="A6" s="78" t="s">
        <v>8</v>
      </c>
      <c r="B6" s="79" t="s">
        <v>9</v>
      </c>
      <c r="C6" s="80"/>
      <c r="D6" s="81"/>
      <c r="E6" s="82"/>
    </row>
    <row r="7" s="63" customFormat="1" ht="6.75" customHeight="1" spans="1:5">
      <c r="A7" s="69"/>
      <c r="B7" s="69"/>
      <c r="C7" s="68"/>
      <c r="D7" s="68"/>
    </row>
    <row r="8" s="63" customFormat="1" ht="16.25" spans="1:5">
      <c r="A8" s="83" t="s">
        <v>10</v>
      </c>
      <c r="B8" s="84"/>
      <c r="C8" s="84"/>
      <c r="D8" s="85"/>
    </row>
    <row r="9" s="63" customFormat="1" ht="15.5" spans="1:5">
      <c r="A9" s="86" t="s">
        <v>11</v>
      </c>
      <c r="B9" s="87" t="s">
        <v>12</v>
      </c>
      <c r="C9" s="88" t="s">
        <v>13</v>
      </c>
      <c r="D9" s="89" t="s">
        <v>14</v>
      </c>
    </row>
    <row r="10" s="63" customFormat="1" ht="15.5" spans="1:5">
      <c r="A10" s="74" t="s">
        <v>15</v>
      </c>
      <c r="B10" s="75">
        <v>24</v>
      </c>
      <c r="C10" s="90" t="s">
        <v>16</v>
      </c>
      <c r="D10" s="91" t="s">
        <v>17</v>
      </c>
    </row>
    <row r="11" s="63" customFormat="1" ht="15.5" spans="1:5">
      <c r="A11" s="92" t="s">
        <v>18</v>
      </c>
      <c r="B11" s="93" t="s">
        <v>19</v>
      </c>
      <c r="C11" s="90" t="s">
        <v>20</v>
      </c>
      <c r="D11" s="77" t="s">
        <v>21</v>
      </c>
    </row>
    <row r="12" s="63" customFormat="1" ht="15.5" spans="1:5">
      <c r="A12" s="74" t="s">
        <v>22</v>
      </c>
      <c r="B12" s="93">
        <v>0.986</v>
      </c>
      <c r="C12" s="90" t="s">
        <v>23</v>
      </c>
      <c r="D12" s="77" t="s">
        <v>24</v>
      </c>
    </row>
    <row r="13" s="63" customFormat="1" ht="15.5" spans="1:5">
      <c r="A13" s="74" t="s">
        <v>25</v>
      </c>
      <c r="B13" s="93">
        <v>0.01</v>
      </c>
      <c r="C13" s="90" t="s">
        <v>26</v>
      </c>
      <c r="D13" s="94">
        <v>0.01</v>
      </c>
    </row>
    <row r="14" s="63" customFormat="1" ht="16.25" spans="1:5">
      <c r="A14" s="95" t="s">
        <v>27</v>
      </c>
      <c r="B14" s="96">
        <v>0.0248</v>
      </c>
      <c r="C14" s="97" t="s">
        <v>28</v>
      </c>
      <c r="D14" s="98">
        <v>0.85634</v>
      </c>
    </row>
    <row r="15" s="63" customFormat="1" ht="6" customHeight="1" spans="1:5">
      <c r="A15" s="68"/>
      <c r="B15" s="68"/>
      <c r="C15" s="68"/>
      <c r="D15" s="68"/>
    </row>
    <row r="16" s="63" customFormat="1" ht="16.25" spans="1:5">
      <c r="A16" s="83" t="s">
        <v>29</v>
      </c>
      <c r="B16" s="84"/>
      <c r="C16" s="84"/>
      <c r="D16" s="85"/>
    </row>
    <row r="17" s="63" customFormat="1" ht="15.5" spans="1:4">
      <c r="A17" s="86" t="s">
        <v>30</v>
      </c>
      <c r="B17" s="99" t="s">
        <v>31</v>
      </c>
      <c r="C17" s="99" t="s">
        <v>32</v>
      </c>
      <c r="D17" s="100" t="s">
        <v>33</v>
      </c>
    </row>
    <row r="18" s="63" customFormat="1" ht="15.5" spans="1:4">
      <c r="A18" s="74" t="s">
        <v>34</v>
      </c>
      <c r="B18" s="75">
        <v>98.1</v>
      </c>
      <c r="C18" s="10">
        <v>0.696115</v>
      </c>
      <c r="D18" s="101">
        <v>7.1</v>
      </c>
    </row>
    <row r="19" s="63" customFormat="1" ht="15.5" spans="1:4">
      <c r="A19" s="74" t="s">
        <v>35</v>
      </c>
      <c r="B19" s="102">
        <v>118.1</v>
      </c>
      <c r="C19" s="103">
        <v>0.830223</v>
      </c>
      <c r="D19" s="104">
        <v>8.4</v>
      </c>
    </row>
    <row r="20" s="63" customFormat="1" ht="15.5" spans="1:4">
      <c r="A20" s="74" t="s">
        <v>36</v>
      </c>
      <c r="B20" s="75">
        <v>148</v>
      </c>
      <c r="C20" s="10">
        <v>1.01409</v>
      </c>
      <c r="D20" s="101">
        <v>10.3</v>
      </c>
    </row>
    <row r="21" s="63" customFormat="1" ht="15.5" spans="1:4">
      <c r="A21" s="74" t="s">
        <v>37</v>
      </c>
      <c r="B21" s="102">
        <v>150.7</v>
      </c>
      <c r="C21" s="103">
        <v>1.00747</v>
      </c>
      <c r="D21" s="104">
        <v>10.2</v>
      </c>
    </row>
    <row r="22" s="63" customFormat="1" ht="15.5" spans="1:4">
      <c r="A22" s="74" t="s">
        <v>38</v>
      </c>
      <c r="B22" s="75">
        <v>152</v>
      </c>
      <c r="C22" s="10">
        <v>0.984781</v>
      </c>
      <c r="D22" s="101">
        <v>10</v>
      </c>
    </row>
    <row r="23" s="63" customFormat="1" ht="15.5" spans="1:4">
      <c r="A23" s="74" t="s">
        <v>39</v>
      </c>
      <c r="B23" s="102">
        <v>137.8</v>
      </c>
      <c r="C23" s="103">
        <v>0.88467</v>
      </c>
      <c r="D23" s="104">
        <v>9</v>
      </c>
    </row>
    <row r="24" s="63" customFormat="1" ht="15.5" spans="1:4">
      <c r="A24" s="74" t="s">
        <v>40</v>
      </c>
      <c r="B24" s="75">
        <v>133.4</v>
      </c>
      <c r="C24" s="10">
        <v>0.849029</v>
      </c>
      <c r="D24" s="101">
        <v>8.6</v>
      </c>
    </row>
    <row r="25" s="63" customFormat="1" ht="15.5" spans="1:4">
      <c r="A25" s="74" t="s">
        <v>41</v>
      </c>
      <c r="B25" s="102">
        <v>136.1</v>
      </c>
      <c r="C25" s="103">
        <v>0.876947</v>
      </c>
      <c r="D25" s="104">
        <v>8.9</v>
      </c>
    </row>
    <row r="26" s="63" customFormat="1" ht="15.5" spans="1:4">
      <c r="A26" s="74" t="s">
        <v>42</v>
      </c>
      <c r="B26" s="75">
        <v>117.3</v>
      </c>
      <c r="C26" s="10">
        <v>0.760715</v>
      </c>
      <c r="D26" s="101">
        <v>7.7</v>
      </c>
    </row>
    <row r="27" s="63" customFormat="1" ht="15.5" spans="1:4">
      <c r="A27" s="74" t="s">
        <v>43</v>
      </c>
      <c r="B27" s="102">
        <v>113.8</v>
      </c>
      <c r="C27" s="103">
        <v>0.762784</v>
      </c>
      <c r="D27" s="104">
        <v>7.7</v>
      </c>
    </row>
    <row r="28" s="63" customFormat="1" ht="15.5" spans="1:4">
      <c r="A28" s="74" t="s">
        <v>44</v>
      </c>
      <c r="B28" s="75">
        <v>89.5</v>
      </c>
      <c r="C28" s="10">
        <v>0.617214</v>
      </c>
      <c r="D28" s="101">
        <v>6.3</v>
      </c>
    </row>
    <row r="29" s="63" customFormat="1" ht="15.5" spans="1:4">
      <c r="A29" s="74" t="s">
        <v>45</v>
      </c>
      <c r="B29" s="102">
        <v>80.5</v>
      </c>
      <c r="C29" s="103">
        <v>0.569538</v>
      </c>
      <c r="D29" s="104">
        <v>5.8</v>
      </c>
    </row>
    <row r="30" s="64" customFormat="1" ht="15.5" spans="1:4">
      <c r="A30" s="105" t="s">
        <v>46</v>
      </c>
      <c r="B30" s="106">
        <v>1475.2</v>
      </c>
      <c r="C30" s="107">
        <f>SUM(C18:C29)</f>
        <v>9.853576</v>
      </c>
      <c r="D30" s="108">
        <v>100</v>
      </c>
    </row>
    <row r="31" s="65" customFormat="1" ht="22.5" customHeight="1" spans="1:4">
      <c r="A31" s="109" t="s">
        <v>47</v>
      </c>
      <c r="B31" s="110">
        <f>C30</f>
        <v>9.853576</v>
      </c>
      <c r="C31" s="111"/>
      <c r="D31" s="112"/>
    </row>
    <row r="32" ht="14" spans="1:4">
      <c r="A32" s="68"/>
      <c r="B32" s="68"/>
      <c r="C32" s="113"/>
      <c r="D32" s="68"/>
    </row>
    <row r="33" ht="18.25" spans="1:4">
      <c r="A33" s="109" t="s">
        <v>48</v>
      </c>
      <c r="B33" s="114" t="s">
        <v>49</v>
      </c>
      <c r="C33" s="115"/>
      <c r="D33" s="116"/>
    </row>
    <row r="34" ht="14" spans="1:4">
      <c r="A34" s="68"/>
      <c r="B34" s="68"/>
      <c r="C34" s="68"/>
      <c r="D34" s="68"/>
    </row>
    <row r="35" ht="14" spans="1:4">
      <c r="A35" s="69"/>
      <c r="B35" s="69"/>
      <c r="C35" s="69"/>
      <c r="D35" s="68"/>
    </row>
    <row r="36" ht="14" spans="1:4">
      <c r="A36" s="69"/>
      <c r="B36" s="69"/>
      <c r="C36" s="69"/>
      <c r="D36" s="68"/>
    </row>
    <row r="37" ht="14" spans="1:4">
      <c r="A37" s="69"/>
      <c r="B37" s="69"/>
      <c r="C37" s="69"/>
      <c r="D37" s="68"/>
    </row>
    <row r="38" ht="14" spans="1:4">
      <c r="A38" s="69"/>
      <c r="B38" s="69"/>
      <c r="C38" s="69"/>
      <c r="D38" s="68"/>
    </row>
    <row r="39" ht="14" spans="1:4">
      <c r="A39" s="69"/>
      <c r="B39" s="69"/>
      <c r="C39" s="69"/>
      <c r="D39" s="68"/>
    </row>
    <row r="40" ht="14" spans="1:4">
      <c r="A40" s="68"/>
      <c r="B40" s="68"/>
      <c r="C40" s="68"/>
      <c r="D40" s="68"/>
    </row>
    <row r="41" ht="14" spans="1:4">
      <c r="A41" s="68"/>
      <c r="B41" s="68"/>
      <c r="C41" s="68"/>
      <c r="D41" s="68"/>
    </row>
    <row r="42" ht="14" spans="1:4">
      <c r="A42" s="69"/>
      <c r="B42" s="69"/>
      <c r="C42" s="68"/>
      <c r="D42" s="68"/>
    </row>
    <row r="43" ht="14" spans="1:4">
      <c r="A43" s="69"/>
      <c r="B43" s="69"/>
      <c r="C43" s="68"/>
      <c r="D43" s="68"/>
    </row>
    <row r="44" ht="14" spans="1:4">
      <c r="A44" s="68"/>
      <c r="B44" s="68"/>
      <c r="C44" s="68"/>
      <c r="D44" s="68"/>
    </row>
    <row r="45" ht="14" spans="1:4">
      <c r="A45" s="68"/>
      <c r="B45" s="68"/>
      <c r="C45" s="68"/>
      <c r="D45" s="68"/>
    </row>
    <row r="46" ht="14" spans="1:4">
      <c r="A46" s="68"/>
      <c r="B46" s="68"/>
      <c r="C46" s="68"/>
      <c r="D46" s="68"/>
    </row>
    <row r="47" ht="14" spans="1:4">
      <c r="A47" s="68"/>
      <c r="B47" s="68"/>
      <c r="C47" s="68"/>
      <c r="D47" s="68"/>
    </row>
    <row r="48" ht="14" spans="1:4">
      <c r="A48" s="68"/>
      <c r="B48" s="68"/>
      <c r="C48" s="68"/>
      <c r="D48" s="68"/>
    </row>
    <row r="49" ht="14" spans="1:4">
      <c r="A49" s="68"/>
      <c r="B49" s="68"/>
      <c r="C49" s="68"/>
      <c r="D49" s="68"/>
    </row>
    <row r="50" ht="14" spans="1:4">
      <c r="A50" s="68"/>
      <c r="B50" s="68"/>
      <c r="C50" s="68"/>
      <c r="D50" s="68"/>
    </row>
    <row r="51" ht="14" spans="1:4">
      <c r="A51" s="68"/>
      <c r="B51" s="68"/>
      <c r="C51" s="68"/>
      <c r="D51" s="68"/>
    </row>
    <row r="52" ht="14" spans="1:4">
      <c r="A52" s="68"/>
      <c r="B52" s="68"/>
      <c r="C52" s="68"/>
      <c r="D52" s="68"/>
    </row>
    <row r="53" s="63" customFormat="1" ht="15.5"/>
    <row r="54" s="63" customFormat="1" ht="15.5"/>
    <row r="55" ht="13.5" customHeight="1"/>
    <row r="56" ht="14" spans="1:4">
      <c r="A56" s="68"/>
      <c r="B56" s="68"/>
      <c r="C56" s="68"/>
      <c r="D56" s="68"/>
    </row>
    <row r="83" ht="14" spans="1:4">
      <c r="A83" s="117" t="s">
        <v>50</v>
      </c>
      <c r="B83" s="118" t="s">
        <v>51</v>
      </c>
      <c r="C83" s="118"/>
      <c r="D83" s="119"/>
    </row>
    <row r="84" ht="14" spans="1:4">
      <c r="A84" s="120" t="s">
        <v>52</v>
      </c>
      <c r="B84" s="121" t="s">
        <v>53</v>
      </c>
      <c r="C84" s="122"/>
      <c r="D84" s="123"/>
    </row>
  </sheetData>
  <mergeCells count="9">
    <mergeCell ref="A1:D1"/>
    <mergeCell ref="A4:D4"/>
    <mergeCell ref="B6:D6"/>
    <mergeCell ref="A8:D8"/>
    <mergeCell ref="A16:D16"/>
    <mergeCell ref="B31:D31"/>
    <mergeCell ref="B33:D33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topLeftCell="A13" workbookViewId="0">
      <selection activeCell="B32" sqref="B32:D32"/>
    </sheetView>
  </sheetViews>
  <sheetFormatPr defaultColWidth="8.72727272727273" defaultRowHeight="12.5" outlineLevelCol="6"/>
  <cols>
    <col min="1" max="1" width="3.28181818181818" customWidth="1"/>
    <col min="2" max="2" width="20.4272727272727" style="25" customWidth="1"/>
    <col min="3" max="3" width="25.5727272727273" style="25" customWidth="1"/>
    <col min="4" max="4" width="26.5727272727273" style="25" customWidth="1"/>
    <col min="5" max="5" width="28.7090909090909" style="25" customWidth="1"/>
    <col min="6" max="6" width="26.4272727272727" customWidth="1"/>
    <col min="7" max="7" width="19.2818181818182" customWidth="1"/>
  </cols>
  <sheetData>
    <row r="1" ht="13.25"/>
    <row r="2" ht="24.75" customHeight="1" spans="2:7">
      <c r="B2" s="55" t="s">
        <v>54</v>
      </c>
      <c r="C2" s="56" t="str">
        <f>光伏发电!D10</f>
        <v>7.8 kW</v>
      </c>
      <c r="D2" s="57" t="s">
        <v>55</v>
      </c>
      <c r="E2" s="58">
        <f>光伏发电!C30</f>
        <v>9.853576</v>
      </c>
      <c r="F2" s="57" t="s">
        <v>56</v>
      </c>
      <c r="G2" s="59">
        <v>4.15</v>
      </c>
    </row>
    <row r="4" ht="20.1" customHeight="1" spans="2:7">
      <c r="B4" s="60" t="s">
        <v>57</v>
      </c>
      <c r="C4" s="60" t="s">
        <v>58</v>
      </c>
      <c r="D4" s="60" t="s">
        <v>59</v>
      </c>
      <c r="E4" s="60" t="s">
        <v>60</v>
      </c>
      <c r="F4" t="s">
        <v>61</v>
      </c>
      <c r="G4" t="s">
        <v>62</v>
      </c>
    </row>
    <row r="5" ht="20.1" customHeight="1" spans="2:7">
      <c r="B5" s="34">
        <v>1</v>
      </c>
      <c r="C5" s="35">
        <v>3</v>
      </c>
      <c r="D5" s="37">
        <v>9.85357</v>
      </c>
      <c r="E5" s="38">
        <v>1263</v>
      </c>
    </row>
    <row r="6" ht="20.1" customHeight="1" spans="2:7">
      <c r="B6" s="34">
        <v>2</v>
      </c>
      <c r="C6" s="35">
        <v>0.7</v>
      </c>
      <c r="D6" s="37">
        <v>9.7846</v>
      </c>
      <c r="E6" s="38">
        <v>1254</v>
      </c>
    </row>
    <row r="7" ht="20.1" customHeight="1" spans="2:7">
      <c r="B7" s="34">
        <v>3</v>
      </c>
      <c r="C7" s="35">
        <f>$C$6</f>
        <v>0.7</v>
      </c>
      <c r="D7" s="37">
        <v>9.71611</v>
      </c>
      <c r="E7" s="38">
        <v>1246</v>
      </c>
    </row>
    <row r="8" ht="20.1" customHeight="1" spans="2:7">
      <c r="B8" s="34">
        <v>4</v>
      </c>
      <c r="C8" s="35">
        <f t="shared" ref="C8:C29" si="0">$C$6</f>
        <v>0.7</v>
      </c>
      <c r="D8" s="37">
        <v>9.64809</v>
      </c>
      <c r="E8" s="38">
        <v>1237</v>
      </c>
    </row>
    <row r="9" ht="20.1" customHeight="1" spans="2:7">
      <c r="B9" s="34">
        <v>5</v>
      </c>
      <c r="C9" s="35">
        <f t="shared" si="0"/>
        <v>0.7</v>
      </c>
      <c r="D9" s="37">
        <v>9.58056</v>
      </c>
      <c r="E9" s="38">
        <v>1228</v>
      </c>
    </row>
    <row r="10" ht="20.1" customHeight="1" spans="2:7">
      <c r="B10" s="34">
        <v>6</v>
      </c>
      <c r="C10" s="35">
        <f t="shared" si="0"/>
        <v>0.7</v>
      </c>
      <c r="D10" s="37">
        <v>9.51349</v>
      </c>
      <c r="E10" s="38">
        <v>1220</v>
      </c>
    </row>
    <row r="11" ht="20.1" customHeight="1" spans="2:7">
      <c r="B11" s="34">
        <v>7</v>
      </c>
      <c r="C11" s="35">
        <f t="shared" si="0"/>
        <v>0.7</v>
      </c>
      <c r="D11" s="37">
        <v>9.4469</v>
      </c>
      <c r="E11" s="38">
        <v>1211</v>
      </c>
    </row>
    <row r="12" ht="20.1" customHeight="1" spans="2:7">
      <c r="B12" s="34">
        <v>8</v>
      </c>
      <c r="C12" s="35">
        <f t="shared" si="0"/>
        <v>0.7</v>
      </c>
      <c r="D12" s="37">
        <v>9.38077</v>
      </c>
      <c r="E12" s="38">
        <v>1203</v>
      </c>
    </row>
    <row r="13" ht="20.1" customHeight="1" spans="2:7">
      <c r="B13" s="34">
        <v>9</v>
      </c>
      <c r="C13" s="35">
        <f t="shared" si="0"/>
        <v>0.7</v>
      </c>
      <c r="D13" s="37">
        <v>9.31511</v>
      </c>
      <c r="E13" s="38">
        <v>1194</v>
      </c>
    </row>
    <row r="14" ht="20.1" customHeight="1" spans="2:7">
      <c r="B14" s="34">
        <v>10</v>
      </c>
      <c r="C14" s="35">
        <f t="shared" si="0"/>
        <v>0.7</v>
      </c>
      <c r="D14" s="37">
        <v>9.2499</v>
      </c>
      <c r="E14" s="38">
        <v>1186</v>
      </c>
    </row>
    <row r="15" ht="20.1" customHeight="1" spans="2:7">
      <c r="B15" s="34">
        <v>11</v>
      </c>
      <c r="C15" s="35">
        <f t="shared" si="0"/>
        <v>0.7</v>
      </c>
      <c r="D15" s="37">
        <v>9.18515</v>
      </c>
      <c r="E15" s="38">
        <v>1178</v>
      </c>
    </row>
    <row r="16" ht="20.1" customHeight="1" spans="2:7">
      <c r="B16" s="34">
        <v>12</v>
      </c>
      <c r="C16" s="35">
        <f t="shared" si="0"/>
        <v>0.7</v>
      </c>
      <c r="D16" s="37">
        <v>9.12085</v>
      </c>
      <c r="E16" s="38">
        <v>1169</v>
      </c>
    </row>
    <row r="17" ht="20.1" customHeight="1" spans="2:5">
      <c r="B17" s="34">
        <v>13</v>
      </c>
      <c r="C17" s="35">
        <f t="shared" si="0"/>
        <v>0.7</v>
      </c>
      <c r="D17" s="37">
        <v>9.05701</v>
      </c>
      <c r="E17" s="38">
        <v>1161</v>
      </c>
    </row>
    <row r="18" ht="20.1" customHeight="1" spans="2:5">
      <c r="B18" s="34">
        <v>14</v>
      </c>
      <c r="C18" s="35">
        <f t="shared" si="0"/>
        <v>0.7</v>
      </c>
      <c r="D18" s="37">
        <v>8.99361</v>
      </c>
      <c r="E18" s="38">
        <v>1153</v>
      </c>
    </row>
    <row r="19" ht="20.1" customHeight="1" spans="2:5">
      <c r="B19" s="34">
        <v>15</v>
      </c>
      <c r="C19" s="35">
        <f t="shared" si="0"/>
        <v>0.7</v>
      </c>
      <c r="D19" s="37">
        <v>8.93065</v>
      </c>
      <c r="E19" s="38">
        <v>1145</v>
      </c>
    </row>
    <row r="20" ht="20.1" customHeight="1" spans="2:5">
      <c r="B20" s="34">
        <v>16</v>
      </c>
      <c r="C20" s="35">
        <f t="shared" si="0"/>
        <v>0.7</v>
      </c>
      <c r="D20" s="37">
        <v>8.86814</v>
      </c>
      <c r="E20" s="38">
        <v>1137</v>
      </c>
    </row>
    <row r="21" ht="20.1" customHeight="1" spans="2:5">
      <c r="B21" s="34">
        <v>17</v>
      </c>
      <c r="C21" s="35">
        <f t="shared" si="0"/>
        <v>0.7</v>
      </c>
      <c r="D21" s="37">
        <v>8.80606</v>
      </c>
      <c r="E21" s="38">
        <v>1129</v>
      </c>
    </row>
    <row r="22" ht="20.1" customHeight="1" spans="2:5">
      <c r="B22" s="34">
        <v>18</v>
      </c>
      <c r="C22" s="35">
        <f t="shared" si="0"/>
        <v>0.7</v>
      </c>
      <c r="D22" s="37">
        <v>8.74442</v>
      </c>
      <c r="E22" s="38">
        <v>1121</v>
      </c>
    </row>
    <row r="23" ht="20.1" customHeight="1" spans="2:5">
      <c r="B23" s="34">
        <v>19</v>
      </c>
      <c r="C23" s="35">
        <f t="shared" si="0"/>
        <v>0.7</v>
      </c>
      <c r="D23" s="37">
        <v>8.68321</v>
      </c>
      <c r="E23" s="38">
        <v>1113</v>
      </c>
    </row>
    <row r="24" ht="20.1" customHeight="1" spans="2:5">
      <c r="B24" s="34">
        <v>20</v>
      </c>
      <c r="C24" s="35">
        <f t="shared" si="0"/>
        <v>0.7</v>
      </c>
      <c r="D24" s="37">
        <v>8.62243</v>
      </c>
      <c r="E24" s="38">
        <v>1105</v>
      </c>
    </row>
    <row r="25" ht="20.1" customHeight="1" spans="2:5">
      <c r="B25" s="34">
        <v>21</v>
      </c>
      <c r="C25" s="35">
        <f t="shared" si="0"/>
        <v>0.7</v>
      </c>
      <c r="D25" s="37">
        <v>8.56207</v>
      </c>
      <c r="E25" s="38">
        <v>1098</v>
      </c>
    </row>
    <row r="26" ht="20.1" customHeight="1" spans="2:5">
      <c r="B26" s="34">
        <v>22</v>
      </c>
      <c r="C26" s="35">
        <f t="shared" si="0"/>
        <v>0.7</v>
      </c>
      <c r="D26" s="37">
        <v>8.50213</v>
      </c>
      <c r="E26" s="38">
        <v>1090</v>
      </c>
    </row>
    <row r="27" ht="20.1" customHeight="1" spans="2:5">
      <c r="B27" s="34">
        <v>23</v>
      </c>
      <c r="C27" s="35">
        <f t="shared" si="0"/>
        <v>0.7</v>
      </c>
      <c r="D27" s="37">
        <v>8.44262</v>
      </c>
      <c r="E27" s="38">
        <v>1082</v>
      </c>
    </row>
    <row r="28" ht="20.1" customHeight="1" spans="2:5">
      <c r="B28" s="34">
        <v>24</v>
      </c>
      <c r="C28" s="35">
        <f t="shared" si="0"/>
        <v>0.7</v>
      </c>
      <c r="D28" s="37">
        <v>8.38352</v>
      </c>
      <c r="E28" s="38">
        <v>1075</v>
      </c>
    </row>
    <row r="29" ht="20.1" customHeight="1" spans="2:5">
      <c r="B29" s="34">
        <v>25</v>
      </c>
      <c r="C29" s="35">
        <f t="shared" si="0"/>
        <v>0.7</v>
      </c>
      <c r="D29" s="37">
        <v>8.32484</v>
      </c>
      <c r="E29" s="38">
        <v>1067</v>
      </c>
    </row>
    <row r="30" ht="20.1" customHeight="1" spans="2:5">
      <c r="B30" s="39" t="s">
        <v>63</v>
      </c>
      <c r="C30" s="39"/>
      <c r="D30" s="37">
        <f>SUM(D5:D29)</f>
        <v>226.71581</v>
      </c>
      <c r="E30" s="61" t="s">
        <v>64</v>
      </c>
    </row>
    <row r="31" ht="13" spans="2:5">
      <c r="B31" s="44"/>
    </row>
    <row r="32" ht="14" spans="2:5">
      <c r="B32" s="62" t="s">
        <v>65</v>
      </c>
      <c r="C32" s="62"/>
      <c r="D32" s="62"/>
      <c r="E32"/>
    </row>
    <row r="33" ht="13" spans="2:2">
      <c r="B33" s="44"/>
    </row>
    <row r="34" ht="13" spans="2:2">
      <c r="B34" s="44"/>
    </row>
    <row r="35" ht="13" spans="2:2">
      <c r="B35" s="44"/>
    </row>
    <row r="36" ht="13" spans="2:2">
      <c r="B36" s="44"/>
    </row>
    <row r="37" ht="13" spans="2:2">
      <c r="B37" s="44"/>
    </row>
    <row r="38" ht="13" spans="2:2">
      <c r="B38" s="44"/>
    </row>
    <row r="39" ht="13" spans="2:2">
      <c r="B39" s="44"/>
    </row>
    <row r="40" ht="13" spans="2:2">
      <c r="B40" s="44"/>
    </row>
  </sheetData>
  <mergeCells count="1">
    <mergeCell ref="B32:D32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0"/>
  <sheetViews>
    <sheetView showGridLines="0" zoomScaleSheetLayoutView="60" topLeftCell="A15" workbookViewId="0">
      <selection activeCell="C10" sqref="C10"/>
    </sheetView>
  </sheetViews>
  <sheetFormatPr defaultColWidth="8.72727272727273" defaultRowHeight="12.5"/>
  <cols>
    <col min="1" max="1" width="3.70909090909091" customWidth="1"/>
    <col min="2" max="2" width="17.2818181818182" style="25" customWidth="1"/>
    <col min="3" max="3" width="18.5727272727273" style="25" customWidth="1"/>
    <col min="4" max="4" width="20.7090909090909" style="25" customWidth="1"/>
    <col min="5" max="5" width="19.8545454545455" style="25"/>
    <col min="6" max="6" width="21.5727272727273" style="25" customWidth="1"/>
    <col min="7" max="7" width="20.5727272727273" style="25" customWidth="1"/>
    <col min="8" max="8" width="25.8545454545455" customWidth="1"/>
    <col min="9" max="9" width="14.1363636363636" customWidth="1"/>
    <col min="10" max="10" width="23.1363636363636" customWidth="1"/>
    <col min="11" max="11" width="13" customWidth="1"/>
    <col min="12" max="12" width="22" customWidth="1"/>
    <col min="13" max="13" width="14.4272727272727" customWidth="1"/>
  </cols>
  <sheetData>
    <row r="1" ht="13.25"/>
    <row r="2" s="23" customFormat="1" ht="27.75" customHeight="1" spans="2:13">
      <c r="B2" s="26" t="s">
        <v>66</v>
      </c>
      <c r="C2" s="27" t="str">
        <f>'25年发电量'!$C$2</f>
        <v>7.8 kW</v>
      </c>
      <c r="D2" s="28" t="s">
        <v>55</v>
      </c>
      <c r="E2" s="29">
        <f>光伏发电!C30</f>
        <v>9.853576</v>
      </c>
      <c r="F2" s="28" t="s">
        <v>67</v>
      </c>
      <c r="G2" s="30" t="s">
        <v>68</v>
      </c>
      <c r="H2" s="28" t="s">
        <v>69</v>
      </c>
      <c r="I2" s="31">
        <v>4.15</v>
      </c>
      <c r="J2" s="28" t="s">
        <v>70</v>
      </c>
      <c r="K2" s="31">
        <v>0.02</v>
      </c>
      <c r="L2" s="28" t="s">
        <v>71</v>
      </c>
      <c r="M2" s="32">
        <v>4.38</v>
      </c>
    </row>
    <row r="4" s="24" customFormat="1" ht="45.75" customHeight="1" spans="2:13">
      <c r="B4" s="33" t="s">
        <v>57</v>
      </c>
      <c r="C4" s="33" t="s">
        <v>58</v>
      </c>
      <c r="D4" s="33" t="s">
        <v>59</v>
      </c>
      <c r="E4" s="33" t="s">
        <v>72</v>
      </c>
      <c r="F4" s="33" t="s">
        <v>73</v>
      </c>
      <c r="G4" s="33" t="s">
        <v>60</v>
      </c>
      <c r="H4" s="24" t="s">
        <v>61</v>
      </c>
      <c r="I4" s="24" t="s">
        <v>62</v>
      </c>
      <c r="J4" s="24" t="s">
        <v>74</v>
      </c>
      <c r="K4" s="24" t="s">
        <v>75</v>
      </c>
      <c r="L4" s="24" t="s">
        <v>76</v>
      </c>
      <c r="M4" s="24" t="s">
        <v>77</v>
      </c>
    </row>
    <row r="5" ht="20.1" customHeight="1" spans="2:13">
      <c r="B5" s="34">
        <v>1</v>
      </c>
      <c r="C5" s="35">
        <v>3</v>
      </c>
      <c r="D5" s="36">
        <v>9.85357</v>
      </c>
      <c r="E5" s="37">
        <v>0.344875</v>
      </c>
      <c r="F5" s="36">
        <v>-2.99631265333593</v>
      </c>
      <c r="G5" s="38">
        <v>1263</v>
      </c>
    </row>
    <row r="6" ht="20.1" customHeight="1" spans="2:13">
      <c r="B6" s="34">
        <v>2</v>
      </c>
      <c r="C6" s="35">
        <v>0.7</v>
      </c>
      <c r="D6" s="36">
        <v>9.7846</v>
      </c>
      <c r="E6" s="37">
        <v>0.334529</v>
      </c>
      <c r="F6" s="36">
        <v>-2.76138627742272</v>
      </c>
      <c r="G6" s="38">
        <v>1254</v>
      </c>
    </row>
    <row r="7" ht="20.1" customHeight="1" spans="2:13">
      <c r="B7" s="34">
        <v>3</v>
      </c>
      <c r="C7" s="35">
        <f>C6</f>
        <v>0.7</v>
      </c>
      <c r="D7" s="36">
        <v>9.71611</v>
      </c>
      <c r="E7" s="37">
        <v>0.332187</v>
      </c>
      <c r="F7" s="36">
        <v>-2.5240300710944</v>
      </c>
      <c r="G7" s="38">
        <v>1246</v>
      </c>
    </row>
    <row r="8" ht="20.1" customHeight="1" spans="2:13">
      <c r="B8" s="34">
        <v>4</v>
      </c>
      <c r="C8" s="35">
        <f t="shared" ref="C8:C29" si="0">C7</f>
        <v>0.7</v>
      </c>
      <c r="D8" s="36">
        <v>9.64809</v>
      </c>
      <c r="E8" s="37">
        <v>0.329862</v>
      </c>
      <c r="F8" s="36">
        <v>-2.28403262261732</v>
      </c>
      <c r="G8" s="38">
        <v>1237</v>
      </c>
    </row>
    <row r="9" ht="20.1" customHeight="1" spans="2:13">
      <c r="B9" s="34">
        <v>5</v>
      </c>
      <c r="C9" s="35">
        <f t="shared" si="0"/>
        <v>0.7</v>
      </c>
      <c r="D9" s="36">
        <v>9.58056</v>
      </c>
      <c r="E9" s="37">
        <v>0.327553</v>
      </c>
      <c r="F9" s="36">
        <v>-2.04117559962384</v>
      </c>
      <c r="G9" s="38">
        <v>1228</v>
      </c>
    </row>
    <row r="10" ht="20.1" customHeight="1" spans="2:13">
      <c r="B10" s="34">
        <v>6</v>
      </c>
      <c r="C10" s="35">
        <f t="shared" si="0"/>
        <v>0.7</v>
      </c>
      <c r="D10" s="36">
        <v>9.51349</v>
      </c>
      <c r="E10" s="37">
        <v>0.32526</v>
      </c>
      <c r="F10" s="36">
        <v>-1.79523242641344</v>
      </c>
      <c r="G10" s="38">
        <v>1220</v>
      </c>
    </row>
    <row r="11" ht="20.1" customHeight="1" spans="2:13">
      <c r="B11" s="34">
        <v>7</v>
      </c>
      <c r="C11" s="35">
        <f t="shared" si="0"/>
        <v>0.7</v>
      </c>
      <c r="D11" s="36">
        <v>9.4469</v>
      </c>
      <c r="E11" s="37">
        <v>0.322983</v>
      </c>
      <c r="F11" s="36">
        <v>-1.54596794810671</v>
      </c>
      <c r="G11" s="38">
        <v>1211</v>
      </c>
    </row>
    <row r="12" ht="20.1" customHeight="1" spans="2:13">
      <c r="B12" s="34">
        <v>8</v>
      </c>
      <c r="C12" s="35">
        <f t="shared" si="0"/>
        <v>0.7</v>
      </c>
      <c r="D12" s="36">
        <v>9.38077</v>
      </c>
      <c r="E12" s="37">
        <v>0.320722</v>
      </c>
      <c r="F12" s="36">
        <v>-1.29313808111627</v>
      </c>
      <c r="G12" s="38">
        <v>1203</v>
      </c>
    </row>
    <row r="13" ht="20.1" customHeight="1" spans="2:13">
      <c r="B13" s="34">
        <v>9</v>
      </c>
      <c r="C13" s="35">
        <f t="shared" si="0"/>
        <v>0.7</v>
      </c>
      <c r="D13" s="36">
        <v>9.31511</v>
      </c>
      <c r="E13" s="37">
        <v>0.318477</v>
      </c>
      <c r="F13" s="36">
        <v>-1.0364894493775</v>
      </c>
      <c r="G13" s="38">
        <v>1194</v>
      </c>
    </row>
    <row r="14" ht="20.1" customHeight="1" spans="2:13">
      <c r="B14" s="34">
        <v>10</v>
      </c>
      <c r="C14" s="35">
        <f t="shared" si="0"/>
        <v>0.7</v>
      </c>
      <c r="D14" s="36">
        <v>9.2499</v>
      </c>
      <c r="E14" s="37">
        <v>0.316248</v>
      </c>
      <c r="F14" s="36">
        <v>-0.775759005758657</v>
      </c>
      <c r="G14" s="38">
        <v>1186</v>
      </c>
    </row>
    <row r="15" ht="20.1" customHeight="1" spans="2:13">
      <c r="B15" s="34">
        <v>11</v>
      </c>
      <c r="C15" s="35">
        <f t="shared" si="0"/>
        <v>0.7</v>
      </c>
      <c r="D15" s="36">
        <v>9.18515</v>
      </c>
      <c r="E15" s="37">
        <v>0.314034</v>
      </c>
      <c r="F15" s="36">
        <v>-0.510674638046667</v>
      </c>
      <c r="G15" s="38">
        <v>1178</v>
      </c>
    </row>
    <row r="16" ht="20.1" customHeight="1" spans="2:13">
      <c r="B16" s="34">
        <v>12</v>
      </c>
      <c r="C16" s="35">
        <f t="shared" si="0"/>
        <v>0.7</v>
      </c>
      <c r="D16" s="36">
        <v>9.12085</v>
      </c>
      <c r="E16" s="37">
        <v>0.311836</v>
      </c>
      <c r="F16" s="36">
        <v>-0.240952758880196</v>
      </c>
      <c r="G16" s="38">
        <v>1169</v>
      </c>
    </row>
    <row r="17" ht="20.1" customHeight="1" spans="2:7">
      <c r="B17" s="34">
        <v>13</v>
      </c>
      <c r="C17" s="35">
        <f t="shared" si="0"/>
        <v>0.7</v>
      </c>
      <c r="D17" s="36">
        <v>9.05701</v>
      </c>
      <c r="E17" s="37">
        <v>0.309653</v>
      </c>
      <c r="F17" s="36">
        <v>0.0337001210240593</v>
      </c>
      <c r="G17" s="38">
        <v>1161</v>
      </c>
    </row>
    <row r="18" ht="20.1" customHeight="1" spans="2:7">
      <c r="B18" s="34">
        <v>14</v>
      </c>
      <c r="C18" s="35">
        <f t="shared" si="0"/>
        <v>0.7</v>
      </c>
      <c r="D18" s="36">
        <v>8.99361</v>
      </c>
      <c r="E18" s="37">
        <v>0.307485</v>
      </c>
      <c r="F18" s="36">
        <v>0.313588837032488</v>
      </c>
      <c r="G18" s="38">
        <v>1153</v>
      </c>
    </row>
    <row r="19" ht="20.1" customHeight="1" spans="2:7">
      <c r="B19" s="34">
        <v>15</v>
      </c>
      <c r="C19" s="35">
        <f t="shared" si="0"/>
        <v>0.7</v>
      </c>
      <c r="D19" s="36">
        <v>8.93065</v>
      </c>
      <c r="E19" s="37">
        <v>0.305333</v>
      </c>
      <c r="F19" s="36">
        <v>0.599031032851499</v>
      </c>
      <c r="G19" s="38">
        <v>1145</v>
      </c>
    </row>
    <row r="20" ht="20.1" customHeight="1" spans="2:7">
      <c r="B20" s="34">
        <v>16</v>
      </c>
      <c r="C20" s="35">
        <f t="shared" si="0"/>
        <v>0.7</v>
      </c>
      <c r="D20" s="36">
        <v>8.86814</v>
      </c>
      <c r="E20" s="37">
        <v>0.303196</v>
      </c>
      <c r="F20" s="36">
        <v>0.886627032851498</v>
      </c>
      <c r="G20" s="38">
        <v>1137</v>
      </c>
    </row>
    <row r="21" ht="20.1" customHeight="1" spans="2:7">
      <c r="B21" s="34">
        <v>17</v>
      </c>
      <c r="C21" s="35">
        <f t="shared" si="0"/>
        <v>0.7</v>
      </c>
      <c r="D21" s="36">
        <v>8.80606</v>
      </c>
      <c r="E21" s="37">
        <v>0.301073</v>
      </c>
      <c r="F21" s="36">
        <v>1.1721000328515</v>
      </c>
      <c r="G21" s="38">
        <v>1129</v>
      </c>
    </row>
    <row r="22" ht="20.1" customHeight="1" spans="2:7">
      <c r="B22" s="34">
        <v>18</v>
      </c>
      <c r="C22" s="35">
        <f t="shared" si="0"/>
        <v>0.7</v>
      </c>
      <c r="D22" s="36">
        <v>8.74442</v>
      </c>
      <c r="E22" s="37">
        <v>0.298966</v>
      </c>
      <c r="F22" s="36">
        <v>1.4554660328515</v>
      </c>
      <c r="G22" s="38">
        <v>1121</v>
      </c>
    </row>
    <row r="23" ht="20.1" customHeight="1" spans="2:7">
      <c r="B23" s="34">
        <v>19</v>
      </c>
      <c r="C23" s="35">
        <f t="shared" si="0"/>
        <v>0.7</v>
      </c>
      <c r="D23" s="36">
        <v>8.68321</v>
      </c>
      <c r="E23" s="37">
        <v>0.296873</v>
      </c>
      <c r="F23" s="36">
        <v>1.7367390328515</v>
      </c>
      <c r="G23" s="38">
        <v>1113</v>
      </c>
    </row>
    <row r="24" ht="20.1" customHeight="1" spans="2:7">
      <c r="B24" s="34">
        <v>20</v>
      </c>
      <c r="C24" s="35">
        <f t="shared" si="0"/>
        <v>0.7</v>
      </c>
      <c r="D24" s="36">
        <v>8.62243</v>
      </c>
      <c r="E24" s="37">
        <v>0.294795</v>
      </c>
      <c r="F24" s="36">
        <v>2.0159340328515</v>
      </c>
      <c r="G24" s="38">
        <v>1105</v>
      </c>
    </row>
    <row r="25" ht="20.1" customHeight="1" spans="2:7">
      <c r="B25" s="34">
        <v>21</v>
      </c>
      <c r="C25" s="35">
        <f t="shared" si="0"/>
        <v>0.7</v>
      </c>
      <c r="D25" s="36">
        <v>8.56207</v>
      </c>
      <c r="E25" s="37">
        <v>0.292731</v>
      </c>
      <c r="F25" s="36">
        <v>2.2930650328515</v>
      </c>
      <c r="G25" s="38">
        <v>1098</v>
      </c>
    </row>
    <row r="26" ht="20.1" customHeight="1" spans="2:7">
      <c r="B26" s="34">
        <v>22</v>
      </c>
      <c r="C26" s="35">
        <f t="shared" si="0"/>
        <v>0.7</v>
      </c>
      <c r="D26" s="36">
        <v>8.50213</v>
      </c>
      <c r="E26" s="37">
        <v>0.290682</v>
      </c>
      <c r="F26" s="36">
        <v>2.5681470328515</v>
      </c>
      <c r="G26" s="38">
        <v>1090</v>
      </c>
    </row>
    <row r="27" ht="20.1" customHeight="1" spans="2:7">
      <c r="B27" s="34">
        <v>23</v>
      </c>
      <c r="C27" s="35">
        <f t="shared" si="0"/>
        <v>0.7</v>
      </c>
      <c r="D27" s="36">
        <v>8.44262</v>
      </c>
      <c r="E27" s="37">
        <v>0.288647</v>
      </c>
      <c r="F27" s="36">
        <v>2.8411940328515</v>
      </c>
      <c r="G27" s="38">
        <v>1082</v>
      </c>
    </row>
    <row r="28" ht="20.1" customHeight="1" spans="2:7">
      <c r="B28" s="34">
        <v>24</v>
      </c>
      <c r="C28" s="35">
        <f t="shared" si="0"/>
        <v>0.7</v>
      </c>
      <c r="D28" s="36">
        <v>8.38352</v>
      </c>
      <c r="E28" s="37">
        <v>0.286627</v>
      </c>
      <c r="F28" s="36">
        <v>3.1122210328515</v>
      </c>
      <c r="G28" s="38">
        <v>1075</v>
      </c>
    </row>
    <row r="29" ht="20.1" customHeight="1" spans="2:7">
      <c r="B29" s="34">
        <v>25</v>
      </c>
      <c r="C29" s="35">
        <f t="shared" si="0"/>
        <v>0.7</v>
      </c>
      <c r="D29" s="36">
        <v>8.32484</v>
      </c>
      <c r="E29" s="37">
        <v>0.284621</v>
      </c>
      <c r="F29" s="36">
        <v>3.3812420328515</v>
      </c>
      <c r="G29" s="38">
        <v>1067</v>
      </c>
    </row>
    <row r="30" ht="20.1" customHeight="1" spans="2:7">
      <c r="B30" s="39" t="s">
        <v>78</v>
      </c>
      <c r="C30" s="40"/>
      <c r="D30" s="41">
        <f>SUM(D5:D29)</f>
        <v>226.71581</v>
      </c>
      <c r="E30" s="42">
        <f>SUM(E5:E29)</f>
        <v>7.759248</v>
      </c>
      <c r="F30" s="40"/>
      <c r="G30" s="43" t="s">
        <v>64</v>
      </c>
    </row>
    <row r="31" ht="27.75" customHeight="1" spans="2:7">
      <c r="B31" s="44"/>
    </row>
    <row r="32" ht="13" spans="2:7">
      <c r="B32" s="44"/>
    </row>
    <row r="33" ht="21" spans="2:10">
      <c r="B33" s="45" t="s">
        <v>79</v>
      </c>
      <c r="C33" s="45"/>
      <c r="D33" s="46">
        <v>2.27</v>
      </c>
      <c r="E33" s="45" t="s">
        <v>80</v>
      </c>
      <c r="F33" s="45"/>
      <c r="G33" s="47">
        <v>30</v>
      </c>
    </row>
    <row r="34" ht="28.5" customHeight="1" spans="2:10">
      <c r="B34" s="48" t="s">
        <v>81</v>
      </c>
      <c r="C34" s="48"/>
      <c r="D34" s="49">
        <v>7.76</v>
      </c>
      <c r="E34" s="48" t="s">
        <v>82</v>
      </c>
      <c r="F34" s="48"/>
      <c r="G34" s="49">
        <v>3.38</v>
      </c>
      <c r="H34" s="45" t="s">
        <v>83</v>
      </c>
      <c r="I34" s="45"/>
      <c r="J34" s="50">
        <v>0.75</v>
      </c>
    </row>
    <row r="35" ht="30.5" spans="2:10">
      <c r="B35" s="48" t="s">
        <v>84</v>
      </c>
      <c r="C35" s="48"/>
      <c r="D35" s="49">
        <v>0.27</v>
      </c>
      <c r="E35" s="48" t="s">
        <v>85</v>
      </c>
      <c r="F35" s="48"/>
      <c r="G35" s="51">
        <v>6.21</v>
      </c>
      <c r="H35" s="52" t="s">
        <v>86</v>
      </c>
      <c r="I35" s="52"/>
      <c r="J35" s="53">
        <v>12.89</v>
      </c>
    </row>
    <row r="36" ht="13" spans="2:10">
      <c r="B36" s="44"/>
      <c r="H36" s="54"/>
      <c r="I36" s="54"/>
      <c r="J36" s="54"/>
    </row>
    <row r="37" ht="13" spans="2:10">
      <c r="B37" s="44"/>
    </row>
    <row r="38" ht="13" spans="2:10">
      <c r="B38" s="44"/>
    </row>
    <row r="39" ht="13" spans="2:10">
      <c r="B39" s="44"/>
    </row>
    <row r="40" ht="13" spans="2:10">
      <c r="B40" s="44"/>
    </row>
  </sheetData>
  <mergeCells count="9">
    <mergeCell ref="B33:C33"/>
    <mergeCell ref="E33:F33"/>
    <mergeCell ref="B34:C34"/>
    <mergeCell ref="E34:F34"/>
    <mergeCell ref="H34:I34"/>
    <mergeCell ref="B35:C35"/>
    <mergeCell ref="E35:F35"/>
    <mergeCell ref="H35:I35"/>
    <mergeCell ref="H36:J36"/>
  </mergeCells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H9"/>
  <sheetViews>
    <sheetView showGridLines="0" zoomScale="175" zoomScaleNormal="175" zoomScaleSheetLayoutView="60" workbookViewId="0">
      <selection activeCell="E11" sqref="E11"/>
    </sheetView>
  </sheetViews>
  <sheetFormatPr defaultColWidth="8.72727272727273" defaultRowHeight="12.5" outlineLevelCol="7"/>
  <cols>
    <col min="2" max="2" width="9.13636363636364"/>
    <col min="3" max="3" width="12.2818181818182" customWidth="1"/>
    <col min="4" max="4" width="10.5727272727273" customWidth="1"/>
    <col min="5" max="5" width="20.2818181818182" customWidth="1"/>
    <col min="6" max="6" width="12.7090909090909" customWidth="1"/>
    <col min="7" max="7" width="9.57272727272727" customWidth="1"/>
    <col min="8" max="8" width="44.7090909090909" customWidth="1"/>
  </cols>
  <sheetData>
    <row r="2" ht="20.1" customHeight="1" spans="2:8">
      <c r="B2" s="17" t="s">
        <v>87</v>
      </c>
      <c r="C2" s="17" t="s">
        <v>88</v>
      </c>
      <c r="D2" s="17" t="s">
        <v>89</v>
      </c>
      <c r="E2" s="17" t="s">
        <v>90</v>
      </c>
      <c r="F2" s="17" t="s">
        <v>21</v>
      </c>
      <c r="G2" s="17" t="s">
        <v>91</v>
      </c>
      <c r="H2" s="17" t="s">
        <v>92</v>
      </c>
    </row>
    <row r="3" ht="20.1" customHeight="1" spans="2:8">
      <c r="B3" s="18" t="s">
        <v>93</v>
      </c>
      <c r="C3" s="19" t="s">
        <v>94</v>
      </c>
      <c r="D3" s="19" t="s">
        <v>94</v>
      </c>
      <c r="E3" s="20">
        <f>ROUND(F3/25,3)</f>
        <v>9.069</v>
      </c>
      <c r="F3" s="20">
        <f>'25年发电量'!D30</f>
        <v>226.71581</v>
      </c>
      <c r="G3" s="19" t="s">
        <v>95</v>
      </c>
      <c r="H3" s="18"/>
    </row>
    <row r="4" ht="20.1" customHeight="1" spans="2:8">
      <c r="B4" s="18" t="s">
        <v>96</v>
      </c>
      <c r="C4" s="19">
        <v>0.33</v>
      </c>
      <c r="D4" s="19" t="s">
        <v>97</v>
      </c>
      <c r="E4" s="21">
        <f>ROUND($E$3*C4,3)</f>
        <v>2.993</v>
      </c>
      <c r="F4" s="21">
        <f>ROUND(E4*25,3)</f>
        <v>74.825</v>
      </c>
      <c r="G4" s="19" t="s">
        <v>98</v>
      </c>
      <c r="H4" s="18" t="s">
        <v>99</v>
      </c>
    </row>
    <row r="5" ht="20.1" customHeight="1" spans="2:8">
      <c r="B5" s="18" t="s">
        <v>100</v>
      </c>
      <c r="C5" s="19">
        <v>0.017</v>
      </c>
      <c r="D5" s="19" t="s">
        <v>101</v>
      </c>
      <c r="E5" s="21">
        <f>ROUND($E$3*C5,5)</f>
        <v>0.15417</v>
      </c>
      <c r="F5" s="21">
        <f>ROUND(E5*25,3)</f>
        <v>3.854</v>
      </c>
      <c r="G5" s="19" t="s">
        <v>102</v>
      </c>
      <c r="H5" s="19" t="s">
        <v>103</v>
      </c>
    </row>
    <row r="6" ht="20.1" customHeight="1" spans="2:8">
      <c r="B6" s="18" t="s">
        <v>104</v>
      </c>
      <c r="C6" s="19">
        <v>0.541</v>
      </c>
      <c r="D6" s="19" t="s">
        <v>97</v>
      </c>
      <c r="E6" s="21">
        <f>ROUND($E$3*C6,3)</f>
        <v>4.906</v>
      </c>
      <c r="F6" s="21">
        <f>ROUND(E6*25,3)</f>
        <v>122.65</v>
      </c>
      <c r="G6" s="19" t="s">
        <v>98</v>
      </c>
      <c r="H6" s="19" t="s">
        <v>103</v>
      </c>
    </row>
    <row r="7" ht="20.1" customHeight="1" spans="2:8">
      <c r="B7" s="18" t="s">
        <v>105</v>
      </c>
      <c r="C7" s="19">
        <v>0.083</v>
      </c>
      <c r="D7" s="19" t="s">
        <v>101</v>
      </c>
      <c r="E7" s="21">
        <f>ROUND($E$3*C7,5)</f>
        <v>0.75273</v>
      </c>
      <c r="F7" s="21">
        <f>ROUND(E7*25,3)</f>
        <v>18.818</v>
      </c>
      <c r="G7" s="19" t="s">
        <v>102</v>
      </c>
      <c r="H7" s="19" t="s">
        <v>103</v>
      </c>
    </row>
    <row r="8" ht="20.1" customHeight="1" spans="2:8">
      <c r="B8" s="18" t="s">
        <v>106</v>
      </c>
      <c r="C8" s="19">
        <v>0.133</v>
      </c>
      <c r="D8" s="19" t="s">
        <v>101</v>
      </c>
      <c r="E8" s="21">
        <f>ROUND($E$3*C8,5)</f>
        <v>1.20618</v>
      </c>
      <c r="F8" s="21">
        <f>ROUND(E8*25,3)</f>
        <v>30.155</v>
      </c>
      <c r="G8" s="19" t="s">
        <v>102</v>
      </c>
      <c r="H8" s="19" t="s">
        <v>103</v>
      </c>
    </row>
    <row r="9" ht="13" spans="2:8">
      <c r="C9" s="22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9"/>
  <sheetViews>
    <sheetView showGridLines="0" zoomScaleSheetLayoutView="60" workbookViewId="0">
      <selection activeCell="G9" sqref="G9"/>
    </sheetView>
  </sheetViews>
  <sheetFormatPr defaultColWidth="8.72727272727273" defaultRowHeight="12.5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21.7090909090909" customWidth="1"/>
    <col min="8" max="8" width="21.8545454545455"/>
    <col min="9" max="9" width="16.4272727272727"/>
    <col min="10" max="10" width="19.1363636363636"/>
  </cols>
  <sheetData>
    <row r="1" ht="14" spans="1:10">
      <c r="A1" s="7" t="s">
        <v>107</v>
      </c>
      <c r="B1" s="7" t="s">
        <v>108</v>
      </c>
      <c r="C1" s="7" t="s">
        <v>109</v>
      </c>
      <c r="D1" s="7" t="s">
        <v>110</v>
      </c>
      <c r="E1" s="7" t="s">
        <v>111</v>
      </c>
      <c r="F1" s="7" t="s">
        <v>112</v>
      </c>
      <c r="G1" s="7" t="s">
        <v>113</v>
      </c>
      <c r="H1" s="7" t="s">
        <v>114</v>
      </c>
      <c r="I1" s="7" t="s">
        <v>115</v>
      </c>
      <c r="J1" s="8" t="s">
        <v>116</v>
      </c>
    </row>
    <row r="2" ht="15.75" spans="1:10">
      <c r="A2" s="9">
        <v>1</v>
      </c>
      <c r="B2" s="10" t="s">
        <v>117</v>
      </c>
      <c r="C2" s="10" t="s">
        <v>12</v>
      </c>
      <c r="D2" s="11">
        <v>24</v>
      </c>
      <c r="E2" s="11">
        <v>325</v>
      </c>
      <c r="F2" s="12">
        <v>5</v>
      </c>
      <c r="G2" s="13">
        <v>0.005</v>
      </c>
      <c r="H2" s="10" t="s">
        <v>118</v>
      </c>
      <c r="I2" s="14">
        <v>0.03</v>
      </c>
      <c r="J2" s="15">
        <v>0.007</v>
      </c>
    </row>
    <row r="9" spans="1:10">
      <c r="G9" s="16"/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799981688894314"/>
  </sheetPr>
  <dimension ref="A1:Y3"/>
  <sheetViews>
    <sheetView zoomScaleSheetLayoutView="60" workbookViewId="0">
      <selection activeCell="B2" sqref="B2:Y3"/>
    </sheetView>
  </sheetViews>
  <sheetFormatPr defaultColWidth="8.72727272727273" defaultRowHeight="12.5" outlineLevelRow="2"/>
  <cols>
    <col min="1" max="1" width="20.7090909090909"/>
    <col min="2" max="25" width="6.70909090909091" customWidth="1"/>
  </cols>
  <sheetData>
    <row r="1" ht="14" spans="1:25">
      <c r="A1" s="1" t="s">
        <v>119</v>
      </c>
      <c r="B1" s="2" t="s">
        <v>120</v>
      </c>
      <c r="C1" s="2" t="s">
        <v>121</v>
      </c>
      <c r="D1" s="2" t="s">
        <v>122</v>
      </c>
      <c r="E1" s="2" t="s">
        <v>123</v>
      </c>
      <c r="F1" s="2" t="s">
        <v>124</v>
      </c>
      <c r="G1" s="2" t="s">
        <v>125</v>
      </c>
      <c r="H1" s="2" t="s">
        <v>126</v>
      </c>
      <c r="I1" s="2" t="s">
        <v>127</v>
      </c>
      <c r="J1" s="2" t="s">
        <v>128</v>
      </c>
      <c r="K1" s="2" t="s">
        <v>129</v>
      </c>
      <c r="L1" s="2" t="s">
        <v>130</v>
      </c>
      <c r="M1" s="2" t="s">
        <v>131</v>
      </c>
      <c r="N1" s="2" t="s">
        <v>132</v>
      </c>
      <c r="O1" s="2" t="s">
        <v>133</v>
      </c>
      <c r="P1" s="2" t="s">
        <v>134</v>
      </c>
      <c r="Q1" s="2" t="s">
        <v>135</v>
      </c>
      <c r="R1" s="2" t="s">
        <v>136</v>
      </c>
      <c r="S1" s="2" t="s">
        <v>137</v>
      </c>
      <c r="T1" s="2" t="s">
        <v>138</v>
      </c>
      <c r="U1" s="2" t="s">
        <v>139</v>
      </c>
      <c r="V1" s="2" t="s">
        <v>140</v>
      </c>
      <c r="W1" s="2" t="s">
        <v>141</v>
      </c>
      <c r="X1" s="2" t="s">
        <v>142</v>
      </c>
      <c r="Y1" s="2" t="s">
        <v>143</v>
      </c>
    </row>
    <row r="2" ht="14" spans="1:25">
      <c r="A2" s="3" t="s">
        <v>144</v>
      </c>
      <c r="B2" s="4">
        <v>0.35</v>
      </c>
      <c r="C2" s="4">
        <v>0.35</v>
      </c>
      <c r="D2" s="4">
        <v>0.35</v>
      </c>
      <c r="E2" s="4">
        <v>0.35</v>
      </c>
      <c r="F2" s="4">
        <v>0.35</v>
      </c>
      <c r="G2" s="4">
        <v>0.35</v>
      </c>
      <c r="H2" s="4">
        <v>0.35</v>
      </c>
      <c r="I2" s="4">
        <v>0.35</v>
      </c>
      <c r="J2" s="4">
        <v>0.35</v>
      </c>
      <c r="K2" s="4">
        <v>0.35</v>
      </c>
      <c r="L2" s="4">
        <v>0.35</v>
      </c>
      <c r="M2" s="4">
        <v>0.35</v>
      </c>
      <c r="N2" s="4">
        <v>0.35</v>
      </c>
      <c r="O2" s="4">
        <v>0.35</v>
      </c>
      <c r="P2" s="4">
        <v>0.35</v>
      </c>
      <c r="Q2" s="4">
        <v>0.35</v>
      </c>
      <c r="R2" s="4">
        <v>0.35</v>
      </c>
      <c r="S2" s="4">
        <v>0.35</v>
      </c>
      <c r="T2" s="4">
        <v>0.35</v>
      </c>
      <c r="U2" s="4">
        <v>0.35</v>
      </c>
      <c r="V2" s="4">
        <v>0.35</v>
      </c>
      <c r="W2" s="4">
        <v>0.35</v>
      </c>
      <c r="X2" s="4">
        <v>0.35</v>
      </c>
      <c r="Y2" s="4">
        <v>0.35</v>
      </c>
    </row>
    <row r="3" ht="14" spans="1:25">
      <c r="A3" s="5" t="s">
        <v>145</v>
      </c>
      <c r="B3" s="6">
        <v>0.5</v>
      </c>
      <c r="C3" s="6">
        <v>0.9</v>
      </c>
      <c r="D3" s="6">
        <v>0.8</v>
      </c>
      <c r="E3" s="6">
        <v>0.9</v>
      </c>
      <c r="F3" s="6">
        <v>0.8</v>
      </c>
      <c r="G3" s="6">
        <v>0.9</v>
      </c>
      <c r="H3" s="6">
        <v>0.8</v>
      </c>
      <c r="I3" s="6">
        <v>0.9</v>
      </c>
      <c r="J3" s="6">
        <v>1</v>
      </c>
      <c r="K3" s="6">
        <v>1.2</v>
      </c>
      <c r="L3" s="6">
        <v>1</v>
      </c>
      <c r="M3" s="6">
        <v>1.2</v>
      </c>
      <c r="N3" s="6">
        <v>1</v>
      </c>
      <c r="O3" s="6">
        <v>1.2</v>
      </c>
      <c r="P3" s="6">
        <v>1</v>
      </c>
      <c r="Q3" s="6">
        <v>1.2</v>
      </c>
      <c r="R3" s="6">
        <v>1</v>
      </c>
      <c r="S3" s="6">
        <v>1.2</v>
      </c>
      <c r="T3" s="6">
        <v>1</v>
      </c>
      <c r="U3" s="6">
        <v>1.2</v>
      </c>
      <c r="V3" s="6">
        <v>0.5</v>
      </c>
      <c r="W3" s="6">
        <v>0.6</v>
      </c>
      <c r="X3" s="6">
        <v>0.5</v>
      </c>
      <c r="Y3" s="6">
        <v>0.6</v>
      </c>
    </row>
  </sheetData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光伏发电</vt:lpstr>
      <vt:lpstr>25年发电量</vt:lpstr>
      <vt:lpstr>投资收益</vt:lpstr>
      <vt:lpstr>节能减排</vt:lpstr>
      <vt:lpstr>组件详表</vt:lpstr>
      <vt:lpstr>分时电价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MVQOP</cp:lastModifiedBy>
  <dcterms:created xsi:type="dcterms:W3CDTF">2018-11-27T08:44:00Z</dcterms:created>
  <cp:lastPrinted>2023-02-17T09:15:00Z</cp:lastPrinted>
  <dcterms:modified xsi:type="dcterms:W3CDTF">2025-12-19T15:42:07Z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E04591D3641B45BA931A70350309D546_13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